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078CA68E-7A29-4317-A776-7201D787C512}" xr6:coauthVersionLast="37" xr6:coauthVersionMax="37" xr10:uidLastSave="{00000000-0000-0000-0000-000000000000}"/>
  <bookViews>
    <workbookView xWindow="0" yWindow="0" windowWidth="19200" windowHeight="1096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rashoda'!$41:$41</definedName>
    <definedName name="_xlnm.Print_Titles" localSheetId="4">'POSEBNI DIO'!$5:$5</definedName>
    <definedName name="_xlnm.Print_Titles" localSheetId="2">'Rashodi prema funkcijskoj kl'!$9:$9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3" l="1"/>
  <c r="I102" i="3"/>
  <c r="H102" i="3"/>
  <c r="G102" i="3"/>
  <c r="F102" i="3"/>
  <c r="E102" i="3"/>
  <c r="J45" i="3"/>
  <c r="I45" i="3"/>
  <c r="H45" i="3"/>
  <c r="G45" i="3"/>
  <c r="F45" i="3"/>
  <c r="E45" i="3"/>
  <c r="F110" i="7" l="1"/>
  <c r="F37" i="7"/>
  <c r="E18" i="7"/>
  <c r="F86" i="3" l="1"/>
  <c r="G86" i="3"/>
  <c r="E86" i="3"/>
  <c r="F59" i="3" l="1"/>
  <c r="G59" i="3"/>
  <c r="H59" i="3"/>
  <c r="I59" i="3"/>
  <c r="J59" i="3"/>
  <c r="E59" i="3"/>
  <c r="F50" i="3"/>
  <c r="G50" i="3"/>
  <c r="H50" i="3"/>
  <c r="I50" i="3"/>
  <c r="J50" i="3"/>
  <c r="E50" i="3"/>
  <c r="F64" i="3"/>
  <c r="G64" i="3"/>
  <c r="H64" i="3"/>
  <c r="I64" i="3"/>
  <c r="J64" i="3"/>
  <c r="E64" i="3"/>
  <c r="F51" i="7"/>
  <c r="G51" i="7"/>
  <c r="H51" i="7"/>
  <c r="I51" i="7"/>
  <c r="J51" i="7"/>
  <c r="E51" i="7"/>
  <c r="F31" i="7"/>
  <c r="G31" i="7"/>
  <c r="H31" i="7"/>
  <c r="I31" i="7"/>
  <c r="J31" i="7"/>
  <c r="E31" i="7"/>
  <c r="J30" i="1" l="1"/>
  <c r="K30" i="1"/>
  <c r="J58" i="3"/>
  <c r="J60" i="3"/>
  <c r="J61" i="3"/>
  <c r="J62" i="3"/>
  <c r="J63" i="3"/>
  <c r="J65" i="3"/>
  <c r="J66" i="3"/>
  <c r="J68" i="3"/>
  <c r="J72" i="3"/>
  <c r="J73" i="3"/>
  <c r="J76" i="3"/>
  <c r="J86" i="3"/>
  <c r="J80" i="3" s="1"/>
  <c r="J94" i="3"/>
  <c r="J96" i="3"/>
  <c r="J103" i="3"/>
  <c r="J104" i="3"/>
  <c r="J105" i="3"/>
  <c r="J108" i="3"/>
  <c r="J47" i="3"/>
  <c r="J48" i="3"/>
  <c r="J51" i="3"/>
  <c r="J53" i="3"/>
  <c r="J55" i="3"/>
  <c r="J46" i="3"/>
  <c r="J34" i="3"/>
  <c r="J33" i="3" s="1"/>
  <c r="J31" i="3"/>
  <c r="J28" i="3"/>
  <c r="J20" i="3"/>
  <c r="J17" i="3"/>
  <c r="J15" i="3"/>
  <c r="J12" i="3"/>
  <c r="J73" i="7"/>
  <c r="J72" i="7" s="1"/>
  <c r="J71" i="7" s="1"/>
  <c r="J11" i="7"/>
  <c r="J10" i="7" s="1"/>
  <c r="J18" i="7"/>
  <c r="J17" i="7" s="1"/>
  <c r="J16" i="7" s="1"/>
  <c r="J23" i="7"/>
  <c r="J22" i="7" s="1"/>
  <c r="J21" i="7" s="1"/>
  <c r="J41" i="7"/>
  <c r="J40" i="7" s="1"/>
  <c r="J48" i="7"/>
  <c r="J47" i="7" s="1"/>
  <c r="J55" i="7"/>
  <c r="J54" i="7" s="1"/>
  <c r="J60" i="7"/>
  <c r="J59" i="7" s="1"/>
  <c r="J64" i="7"/>
  <c r="J63" i="7" s="1"/>
  <c r="J69" i="7"/>
  <c r="J68" i="7" s="1"/>
  <c r="J67" i="7" s="1"/>
  <c r="J78" i="7"/>
  <c r="J77" i="7" s="1"/>
  <c r="J83" i="7"/>
  <c r="J82" i="7" s="1"/>
  <c r="J87" i="7"/>
  <c r="J86" i="7" s="1"/>
  <c r="J91" i="7"/>
  <c r="J90" i="7" s="1"/>
  <c r="J95" i="7"/>
  <c r="J94" i="7" s="1"/>
  <c r="J101" i="7"/>
  <c r="J100" i="7" s="1"/>
  <c r="J108" i="7"/>
  <c r="J113" i="7"/>
  <c r="J115" i="7"/>
  <c r="J118" i="7"/>
  <c r="J120" i="7"/>
  <c r="J123" i="7"/>
  <c r="J122" i="7" s="1"/>
  <c r="J126" i="7"/>
  <c r="J125" i="7" s="1"/>
  <c r="J130" i="7"/>
  <c r="J129" i="7" s="1"/>
  <c r="J128" i="7" s="1"/>
  <c r="J105" i="7"/>
  <c r="J29" i="3"/>
  <c r="J44" i="7"/>
  <c r="J52" i="3" s="1"/>
  <c r="J36" i="7"/>
  <c r="J33" i="7"/>
  <c r="J30" i="7" s="1"/>
  <c r="G46" i="5" s="1"/>
  <c r="J27" i="7"/>
  <c r="J26" i="7" s="1"/>
  <c r="J14" i="7"/>
  <c r="F108" i="3"/>
  <c r="G108" i="3"/>
  <c r="H108" i="3"/>
  <c r="I108" i="3"/>
  <c r="E108" i="3"/>
  <c r="J30" i="3" l="1"/>
  <c r="J26" i="3"/>
  <c r="J101" i="3"/>
  <c r="J100" i="3" s="1"/>
  <c r="K21" i="1" s="1"/>
  <c r="J57" i="3"/>
  <c r="J90" i="3"/>
  <c r="J70" i="3"/>
  <c r="J25" i="3"/>
  <c r="J44" i="3"/>
  <c r="J107" i="7"/>
  <c r="J112" i="7"/>
  <c r="J117" i="7"/>
  <c r="J76" i="7"/>
  <c r="J58" i="7"/>
  <c r="J46" i="7"/>
  <c r="J35" i="7"/>
  <c r="J9" i="7"/>
  <c r="H86" i="3"/>
  <c r="I86" i="3"/>
  <c r="F27" i="7"/>
  <c r="F26" i="7" s="1"/>
  <c r="G27" i="7"/>
  <c r="G26" i="7" s="1"/>
  <c r="H27" i="7"/>
  <c r="H26" i="7" s="1"/>
  <c r="I27" i="7"/>
  <c r="I26" i="7" s="1"/>
  <c r="J24" i="3" l="1"/>
  <c r="J11" i="3" s="1"/>
  <c r="K17" i="1" s="1"/>
  <c r="K16" i="1" s="1"/>
  <c r="J8" i="7"/>
  <c r="J43" i="3"/>
  <c r="J112" i="3" s="1"/>
  <c r="J104" i="7"/>
  <c r="J75" i="7" s="1"/>
  <c r="E27" i="7"/>
  <c r="E26" i="7" s="1"/>
  <c r="J7" i="7" l="1"/>
  <c r="G40" i="5" s="1"/>
  <c r="G11" i="5" s="1"/>
  <c r="K20" i="1"/>
  <c r="K19" i="1" s="1"/>
  <c r="K22" i="1" s="1"/>
  <c r="K31" i="1" s="1"/>
  <c r="K38" i="1" s="1"/>
  <c r="I51" i="3"/>
  <c r="H51" i="3"/>
  <c r="G51" i="3"/>
  <c r="F51" i="3"/>
  <c r="E51" i="3"/>
  <c r="I58" i="3"/>
  <c r="H58" i="3"/>
  <c r="G58" i="3"/>
  <c r="F58" i="3"/>
  <c r="F38" i="1"/>
  <c r="G41" i="5" l="1"/>
  <c r="F104" i="3"/>
  <c r="G104" i="3"/>
  <c r="H104" i="3"/>
  <c r="I104" i="3"/>
  <c r="E104" i="3"/>
  <c r="F103" i="3"/>
  <c r="G103" i="3"/>
  <c r="H103" i="3"/>
  <c r="I103" i="3"/>
  <c r="E103" i="3"/>
  <c r="F61" i="3"/>
  <c r="G61" i="3"/>
  <c r="H61" i="3"/>
  <c r="I61" i="3"/>
  <c r="E61" i="3"/>
  <c r="F60" i="3"/>
  <c r="G60" i="3"/>
  <c r="H60" i="3"/>
  <c r="I60" i="3"/>
  <c r="E60" i="3"/>
  <c r="F47" i="3"/>
  <c r="G47" i="3"/>
  <c r="H47" i="3"/>
  <c r="I47" i="3"/>
  <c r="E47" i="3"/>
  <c r="F46" i="3"/>
  <c r="G46" i="3"/>
  <c r="H46" i="3"/>
  <c r="I46" i="3"/>
  <c r="E46" i="3"/>
  <c r="F105" i="7"/>
  <c r="G105" i="7"/>
  <c r="H105" i="7"/>
  <c r="I105" i="7"/>
  <c r="E105" i="7"/>
  <c r="F29" i="3"/>
  <c r="E29" i="3"/>
  <c r="F44" i="7"/>
  <c r="G44" i="7"/>
  <c r="H44" i="7"/>
  <c r="I44" i="7"/>
  <c r="E44" i="7"/>
  <c r="F14" i="7"/>
  <c r="G14" i="7"/>
  <c r="H14" i="7"/>
  <c r="I14" i="7"/>
  <c r="E14" i="7"/>
  <c r="G52" i="3" l="1"/>
  <c r="G31" i="3"/>
  <c r="H52" i="3"/>
  <c r="H31" i="3"/>
  <c r="F52" i="3"/>
  <c r="F31" i="3"/>
  <c r="E52" i="3"/>
  <c r="E31" i="3"/>
  <c r="I52" i="3"/>
  <c r="I31" i="3"/>
  <c r="I29" i="3"/>
  <c r="H29" i="3"/>
  <c r="E58" i="3"/>
  <c r="F20" i="3" l="1"/>
  <c r="H20" i="3"/>
  <c r="E20" i="3"/>
  <c r="I95" i="7"/>
  <c r="I23" i="7"/>
  <c r="I22" i="7" s="1"/>
  <c r="I21" i="7" s="1"/>
  <c r="I130" i="7"/>
  <c r="I126" i="7"/>
  <c r="I125" i="7" s="1"/>
  <c r="I123" i="7"/>
  <c r="I120" i="7"/>
  <c r="I118" i="7"/>
  <c r="I117" i="7" s="1"/>
  <c r="I115" i="7"/>
  <c r="I113" i="7"/>
  <c r="I108" i="7"/>
  <c r="I101" i="7"/>
  <c r="I91" i="7"/>
  <c r="I90" i="7"/>
  <c r="I87" i="7"/>
  <c r="I83" i="7"/>
  <c r="I82" i="7" s="1"/>
  <c r="I78" i="7"/>
  <c r="I73" i="7"/>
  <c r="I72" i="7" s="1"/>
  <c r="I71" i="7" s="1"/>
  <c r="I69" i="7"/>
  <c r="I68" i="7" s="1"/>
  <c r="I67" i="7" s="1"/>
  <c r="I64" i="7"/>
  <c r="I63" i="7" s="1"/>
  <c r="I60" i="7"/>
  <c r="I59" i="7" s="1"/>
  <c r="I55" i="7"/>
  <c r="I54" i="7" s="1"/>
  <c r="I48" i="7"/>
  <c r="I47" i="7" s="1"/>
  <c r="I41" i="7"/>
  <c r="I40" i="7" s="1"/>
  <c r="I37" i="7"/>
  <c r="I36" i="7" s="1"/>
  <c r="I33" i="7"/>
  <c r="I30" i="7" s="1"/>
  <c r="F46" i="5" s="1"/>
  <c r="I18" i="7"/>
  <c r="I17" i="7" s="1"/>
  <c r="I16" i="7" s="1"/>
  <c r="I11" i="7"/>
  <c r="I10" i="7" s="1"/>
  <c r="I9" i="7" s="1"/>
  <c r="I105" i="3"/>
  <c r="I96" i="3"/>
  <c r="I94" i="3"/>
  <c r="I76" i="3"/>
  <c r="I73" i="3"/>
  <c r="I72" i="3"/>
  <c r="I68" i="3"/>
  <c r="I66" i="3"/>
  <c r="I65" i="3"/>
  <c r="I28" i="3"/>
  <c r="I63" i="3"/>
  <c r="I62" i="3"/>
  <c r="I55" i="3"/>
  <c r="I53" i="3"/>
  <c r="I48" i="3"/>
  <c r="I34" i="3"/>
  <c r="I20" i="3"/>
  <c r="I17" i="3"/>
  <c r="I15" i="3"/>
  <c r="I12" i="3"/>
  <c r="F66" i="3"/>
  <c r="G66" i="3"/>
  <c r="H66" i="3"/>
  <c r="E66" i="3"/>
  <c r="F96" i="3"/>
  <c r="G96" i="3"/>
  <c r="E96" i="3"/>
  <c r="H96" i="3"/>
  <c r="F33" i="7"/>
  <c r="F30" i="7" s="1"/>
  <c r="G33" i="7"/>
  <c r="G30" i="7" s="1"/>
  <c r="H33" i="7"/>
  <c r="H30" i="7" s="1"/>
  <c r="E33" i="7"/>
  <c r="E30" i="7" s="1"/>
  <c r="I30" i="3" l="1"/>
  <c r="I101" i="3"/>
  <c r="I57" i="3"/>
  <c r="I100" i="7"/>
  <c r="I46" i="7"/>
  <c r="I122" i="7"/>
  <c r="I70" i="3"/>
  <c r="I44" i="3"/>
  <c r="I25" i="3"/>
  <c r="I26" i="3"/>
  <c r="I129" i="7"/>
  <c r="I94" i="7"/>
  <c r="I86" i="7"/>
  <c r="I77" i="7"/>
  <c r="I35" i="7"/>
  <c r="I58" i="7"/>
  <c r="I90" i="3"/>
  <c r="I33" i="3"/>
  <c r="I80" i="3"/>
  <c r="I107" i="7"/>
  <c r="I112" i="7"/>
  <c r="I8" i="7" l="1"/>
  <c r="I24" i="3"/>
  <c r="I11" i="3" s="1"/>
  <c r="I128" i="7"/>
  <c r="I104" i="7"/>
  <c r="I76" i="7"/>
  <c r="I100" i="3"/>
  <c r="I43" i="3"/>
  <c r="F12" i="3"/>
  <c r="G12" i="3"/>
  <c r="H12" i="3"/>
  <c r="E12" i="3"/>
  <c r="F17" i="3"/>
  <c r="G17" i="3"/>
  <c r="H17" i="3"/>
  <c r="E17" i="3"/>
  <c r="F15" i="3"/>
  <c r="G15" i="3"/>
  <c r="H15" i="3"/>
  <c r="E15" i="3"/>
  <c r="F34" i="3"/>
  <c r="F33" i="3" s="1"/>
  <c r="G34" i="3"/>
  <c r="G33" i="3" s="1"/>
  <c r="H34" i="3"/>
  <c r="E34" i="3"/>
  <c r="F105" i="3"/>
  <c r="F101" i="3" s="1"/>
  <c r="G105" i="3"/>
  <c r="G101" i="3" s="1"/>
  <c r="H105" i="3"/>
  <c r="E105" i="3"/>
  <c r="F94" i="3"/>
  <c r="F90" i="3" s="1"/>
  <c r="G94" i="3"/>
  <c r="G90" i="3" s="1"/>
  <c r="H94" i="3"/>
  <c r="E94" i="3"/>
  <c r="F80" i="3"/>
  <c r="G80" i="3"/>
  <c r="F76" i="3"/>
  <c r="G76" i="3"/>
  <c r="H76" i="3"/>
  <c r="E76" i="3"/>
  <c r="F73" i="3"/>
  <c r="G73" i="3"/>
  <c r="H73" i="3"/>
  <c r="E73" i="3"/>
  <c r="F72" i="3"/>
  <c r="G72" i="3"/>
  <c r="H72" i="3"/>
  <c r="E72" i="3"/>
  <c r="F68" i="3"/>
  <c r="G68" i="3"/>
  <c r="H68" i="3"/>
  <c r="E68" i="3"/>
  <c r="F65" i="3"/>
  <c r="G65" i="3"/>
  <c r="H65" i="3"/>
  <c r="E65" i="3"/>
  <c r="F28" i="3"/>
  <c r="G28" i="3"/>
  <c r="F63" i="3"/>
  <c r="G63" i="3"/>
  <c r="H63" i="3"/>
  <c r="E63" i="3"/>
  <c r="F62" i="3"/>
  <c r="G62" i="3"/>
  <c r="H62" i="3"/>
  <c r="E62" i="3"/>
  <c r="F55" i="3"/>
  <c r="G55" i="3"/>
  <c r="H55" i="3"/>
  <c r="E55" i="3"/>
  <c r="F53" i="3"/>
  <c r="G53" i="3"/>
  <c r="H53" i="3"/>
  <c r="E53" i="3"/>
  <c r="F48" i="3"/>
  <c r="G48" i="3"/>
  <c r="H48" i="3"/>
  <c r="E48" i="3"/>
  <c r="I75" i="7" l="1"/>
  <c r="E70" i="3"/>
  <c r="G24" i="3"/>
  <c r="H70" i="3"/>
  <c r="F70" i="3"/>
  <c r="G70" i="3"/>
  <c r="H57" i="3"/>
  <c r="G57" i="3"/>
  <c r="E44" i="3"/>
  <c r="F44" i="3"/>
  <c r="F57" i="3"/>
  <c r="E101" i="3"/>
  <c r="E57" i="3"/>
  <c r="H44" i="3"/>
  <c r="G44" i="3"/>
  <c r="H101" i="3"/>
  <c r="H25" i="3"/>
  <c r="H28" i="3"/>
  <c r="J17" i="1"/>
  <c r="J16" i="1" s="1"/>
  <c r="H26" i="3"/>
  <c r="I7" i="7"/>
  <c r="F40" i="5" s="1"/>
  <c r="H90" i="3"/>
  <c r="J21" i="1"/>
  <c r="I112" i="3"/>
  <c r="J20" i="1"/>
  <c r="E80" i="3"/>
  <c r="E33" i="3"/>
  <c r="H80" i="3"/>
  <c r="E90" i="3"/>
  <c r="H33" i="3"/>
  <c r="F100" i="3"/>
  <c r="G21" i="1" s="1"/>
  <c r="G100" i="3"/>
  <c r="H21" i="1" s="1"/>
  <c r="F24" i="3" l="1"/>
  <c r="F41" i="5"/>
  <c r="F11" i="5"/>
  <c r="E24" i="3"/>
  <c r="H24" i="3"/>
  <c r="J19" i="1"/>
  <c r="E100" i="3"/>
  <c r="H100" i="3"/>
  <c r="E43" i="3"/>
  <c r="F43" i="3"/>
  <c r="G20" i="1" s="1"/>
  <c r="H43" i="3"/>
  <c r="G43" i="3"/>
  <c r="H73" i="7"/>
  <c r="G73" i="7"/>
  <c r="G72" i="7" s="1"/>
  <c r="G71" i="7" s="1"/>
  <c r="F73" i="7"/>
  <c r="F72" i="7" s="1"/>
  <c r="F71" i="7" s="1"/>
  <c r="E73" i="7"/>
  <c r="H69" i="7"/>
  <c r="G69" i="7"/>
  <c r="G68" i="7" s="1"/>
  <c r="G67" i="7" s="1"/>
  <c r="F69" i="7"/>
  <c r="F68" i="7" s="1"/>
  <c r="F67" i="7" s="1"/>
  <c r="E69" i="7"/>
  <c r="H120" i="7"/>
  <c r="G120" i="7"/>
  <c r="F120" i="7"/>
  <c r="E120" i="7"/>
  <c r="F123" i="7"/>
  <c r="F122" i="7" s="1"/>
  <c r="G123" i="7"/>
  <c r="G122" i="7" s="1"/>
  <c r="H123" i="7"/>
  <c r="E123" i="7"/>
  <c r="H130" i="7"/>
  <c r="G130" i="7"/>
  <c r="G129" i="7" s="1"/>
  <c r="G128" i="7" s="1"/>
  <c r="F130" i="7"/>
  <c r="F129" i="7" s="1"/>
  <c r="F128" i="7" s="1"/>
  <c r="E130" i="7"/>
  <c r="F126" i="7"/>
  <c r="F125" i="7" s="1"/>
  <c r="G126" i="7"/>
  <c r="G125" i="7" s="1"/>
  <c r="H126" i="7"/>
  <c r="E126" i="7"/>
  <c r="F118" i="7"/>
  <c r="G118" i="7"/>
  <c r="H118" i="7"/>
  <c r="E118" i="7"/>
  <c r="F113" i="7"/>
  <c r="G113" i="7"/>
  <c r="H113" i="7"/>
  <c r="E113" i="7"/>
  <c r="F115" i="7"/>
  <c r="G115" i="7"/>
  <c r="H115" i="7"/>
  <c r="E115" i="7"/>
  <c r="G110" i="7"/>
  <c r="E110" i="7"/>
  <c r="F108" i="7"/>
  <c r="G108" i="7"/>
  <c r="H108" i="7"/>
  <c r="E108" i="7"/>
  <c r="F95" i="7"/>
  <c r="F94" i="7" s="1"/>
  <c r="G95" i="7"/>
  <c r="G94" i="7" s="1"/>
  <c r="H95" i="7"/>
  <c r="E95" i="7"/>
  <c r="F78" i="7"/>
  <c r="G78" i="7"/>
  <c r="H78" i="7"/>
  <c r="E78" i="7"/>
  <c r="H83" i="7"/>
  <c r="G83" i="7"/>
  <c r="G82" i="7" s="1"/>
  <c r="F83" i="7"/>
  <c r="F82" i="7" s="1"/>
  <c r="E83" i="7"/>
  <c r="H101" i="7"/>
  <c r="G101" i="7"/>
  <c r="G100" i="7" s="1"/>
  <c r="F101" i="7"/>
  <c r="F100" i="7" s="1"/>
  <c r="E101" i="7"/>
  <c r="G117" i="7" l="1"/>
  <c r="F117" i="7"/>
  <c r="F112" i="7"/>
  <c r="H122" i="7"/>
  <c r="H100" i="7"/>
  <c r="E129" i="7"/>
  <c r="E128" i="7" s="1"/>
  <c r="H129" i="7"/>
  <c r="H125" i="7"/>
  <c r="E125" i="7"/>
  <c r="E122" i="7"/>
  <c r="G107" i="7"/>
  <c r="F107" i="7"/>
  <c r="E100" i="7"/>
  <c r="H94" i="7"/>
  <c r="E94" i="7"/>
  <c r="H82" i="7"/>
  <c r="E82" i="7"/>
  <c r="E77" i="7"/>
  <c r="H72" i="7"/>
  <c r="E72" i="7"/>
  <c r="H68" i="7"/>
  <c r="E68" i="7"/>
  <c r="F112" i="3"/>
  <c r="F21" i="1"/>
  <c r="J22" i="1"/>
  <c r="J31" i="1" s="1"/>
  <c r="J38" i="1" s="1"/>
  <c r="I21" i="1"/>
  <c r="G112" i="3"/>
  <c r="H20" i="1"/>
  <c r="H112" i="3"/>
  <c r="I20" i="1"/>
  <c r="E112" i="3"/>
  <c r="F20" i="1"/>
  <c r="E117" i="7"/>
  <c r="H117" i="7"/>
  <c r="H107" i="7"/>
  <c r="E112" i="7"/>
  <c r="H112" i="7"/>
  <c r="G112" i="7"/>
  <c r="E107" i="7"/>
  <c r="G64" i="7"/>
  <c r="G63" i="7" s="1"/>
  <c r="H64" i="7"/>
  <c r="F64" i="7"/>
  <c r="F63" i="7" s="1"/>
  <c r="E64" i="7"/>
  <c r="H60" i="7"/>
  <c r="G60" i="7"/>
  <c r="G59" i="7" s="1"/>
  <c r="F60" i="7"/>
  <c r="F59" i="7" s="1"/>
  <c r="E60" i="7"/>
  <c r="H91" i="7"/>
  <c r="G91" i="7"/>
  <c r="G90" i="7" s="1"/>
  <c r="F91" i="7"/>
  <c r="F90" i="7" s="1"/>
  <c r="E91" i="7"/>
  <c r="H87" i="7"/>
  <c r="G87" i="7"/>
  <c r="G86" i="7" s="1"/>
  <c r="F87" i="7"/>
  <c r="F86" i="7" s="1"/>
  <c r="E87" i="7"/>
  <c r="H77" i="7"/>
  <c r="G77" i="7"/>
  <c r="F77" i="7"/>
  <c r="H55" i="7"/>
  <c r="G55" i="7"/>
  <c r="G54" i="7" s="1"/>
  <c r="F55" i="7"/>
  <c r="F54" i="7" s="1"/>
  <c r="E55" i="7"/>
  <c r="H41" i="7"/>
  <c r="G41" i="7"/>
  <c r="G40" i="7" s="1"/>
  <c r="F41" i="7"/>
  <c r="F40" i="7" s="1"/>
  <c r="E41" i="7"/>
  <c r="H48" i="7"/>
  <c r="G48" i="7"/>
  <c r="G47" i="7" s="1"/>
  <c r="F48" i="7"/>
  <c r="F47" i="7" s="1"/>
  <c r="E48" i="7"/>
  <c r="H37" i="7"/>
  <c r="G37" i="7"/>
  <c r="G36" i="7" s="1"/>
  <c r="F36" i="7"/>
  <c r="E37" i="7"/>
  <c r="D46" i="5"/>
  <c r="C46" i="5"/>
  <c r="H23" i="7"/>
  <c r="G23" i="7"/>
  <c r="G22" i="7" s="1"/>
  <c r="G21" i="7" s="1"/>
  <c r="F23" i="7"/>
  <c r="F22" i="7" s="1"/>
  <c r="F21" i="7" s="1"/>
  <c r="E23" i="7"/>
  <c r="H18" i="7"/>
  <c r="G18" i="7"/>
  <c r="G17" i="7" s="1"/>
  <c r="G16" i="7" s="1"/>
  <c r="F18" i="7"/>
  <c r="F17" i="7" s="1"/>
  <c r="F16" i="7" s="1"/>
  <c r="F11" i="7"/>
  <c r="F10" i="7" s="1"/>
  <c r="F9" i="7" s="1"/>
  <c r="G11" i="7"/>
  <c r="G10" i="7" s="1"/>
  <c r="G9" i="7" s="1"/>
  <c r="H11" i="7"/>
  <c r="E11" i="7"/>
  <c r="G30" i="3" l="1"/>
  <c r="F30" i="3"/>
  <c r="F11" i="3" s="1"/>
  <c r="G17" i="1" s="1"/>
  <c r="G16" i="1" s="1"/>
  <c r="F104" i="7"/>
  <c r="G46" i="7"/>
  <c r="F46" i="7"/>
  <c r="E54" i="7"/>
  <c r="H90" i="7"/>
  <c r="E47" i="7"/>
  <c r="H47" i="7"/>
  <c r="H54" i="7"/>
  <c r="H128" i="7"/>
  <c r="G104" i="7"/>
  <c r="H104" i="7"/>
  <c r="E104" i="7"/>
  <c r="E90" i="7"/>
  <c r="H86" i="7"/>
  <c r="E86" i="7"/>
  <c r="H71" i="7"/>
  <c r="E71" i="7"/>
  <c r="H40" i="7"/>
  <c r="G35" i="7"/>
  <c r="F35" i="7"/>
  <c r="E40" i="7"/>
  <c r="H36" i="7"/>
  <c r="E36" i="7"/>
  <c r="H63" i="7"/>
  <c r="E63" i="7"/>
  <c r="H59" i="7"/>
  <c r="E59" i="7"/>
  <c r="H67" i="7"/>
  <c r="E67" i="7"/>
  <c r="H22" i="7"/>
  <c r="E22" i="7"/>
  <c r="H17" i="7"/>
  <c r="E17" i="7"/>
  <c r="H10" i="7"/>
  <c r="H9" i="7" s="1"/>
  <c r="E10" i="7"/>
  <c r="E9" i="7" s="1"/>
  <c r="G76" i="7"/>
  <c r="F76" i="7"/>
  <c r="F58" i="7"/>
  <c r="G58" i="7"/>
  <c r="H19" i="1"/>
  <c r="H30" i="1"/>
  <c r="F48" i="1"/>
  <c r="G45" i="1" s="1"/>
  <c r="G48" i="1" s="1"/>
  <c r="I30" i="1"/>
  <c r="G30" i="1"/>
  <c r="F30" i="1"/>
  <c r="I19" i="1"/>
  <c r="G19" i="1"/>
  <c r="F19" i="1"/>
  <c r="F75" i="7" l="1"/>
  <c r="G8" i="7"/>
  <c r="F8" i="7"/>
  <c r="E30" i="3"/>
  <c r="E11" i="3" s="1"/>
  <c r="F17" i="1" s="1"/>
  <c r="F16" i="1" s="1"/>
  <c r="G22" i="1"/>
  <c r="G31" i="1" s="1"/>
  <c r="G38" i="1" s="1"/>
  <c r="G39" i="1" s="1"/>
  <c r="H30" i="3"/>
  <c r="H11" i="3" s="1"/>
  <c r="I17" i="1" s="1"/>
  <c r="I16" i="1" s="1"/>
  <c r="H76" i="7"/>
  <c r="H75" i="7" s="1"/>
  <c r="G75" i="7"/>
  <c r="H46" i="7"/>
  <c r="E46" i="5"/>
  <c r="H58" i="7"/>
  <c r="E58" i="7"/>
  <c r="E46" i="7"/>
  <c r="E76" i="7"/>
  <c r="H35" i="7"/>
  <c r="E35" i="7"/>
  <c r="H21" i="7"/>
  <c r="E21" i="7"/>
  <c r="H16" i="7"/>
  <c r="E16" i="7"/>
  <c r="I45" i="1"/>
  <c r="I48" i="1" s="1"/>
  <c r="H45" i="1"/>
  <c r="H48" i="1" s="1"/>
  <c r="G7" i="7" l="1"/>
  <c r="D40" i="5" s="1"/>
  <c r="D41" i="5" s="1"/>
  <c r="F7" i="7"/>
  <c r="C40" i="5" s="1"/>
  <c r="E8" i="7"/>
  <c r="H8" i="7"/>
  <c r="I22" i="1"/>
  <c r="B46" i="5"/>
  <c r="C41" i="5"/>
  <c r="C11" i="5"/>
  <c r="F22" i="1"/>
  <c r="E75" i="7"/>
  <c r="D11" i="5" l="1"/>
  <c r="E7" i="7"/>
  <c r="I31" i="1"/>
  <c r="I38" i="1" s="1"/>
  <c r="I39" i="1" s="1"/>
  <c r="H7" i="7"/>
  <c r="B40" i="5" l="1"/>
  <c r="E40" i="5"/>
  <c r="B41" i="5" l="1"/>
  <c r="B11" i="5"/>
  <c r="E41" i="5"/>
  <c r="E11" i="5"/>
  <c r="G20" i="3"/>
  <c r="G11" i="3" l="1"/>
  <c r="H17" i="1" s="1"/>
  <c r="H16" i="1" s="1"/>
  <c r="H22" i="1" s="1"/>
  <c r="H31" i="1" s="1"/>
  <c r="H38" i="1" s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OS.BV.70</author>
  </authors>
  <commentList>
    <comment ref="H37" authorId="0" shapeId="0" xr:uid="{E59B1A98-3F89-43BD-B41D-F5BC6DF39FC0}">
      <text>
        <r>
          <rPr>
            <b/>
            <sz val="9"/>
            <color indexed="81"/>
            <rFont val="Segoe UI"/>
            <charset val="1"/>
          </rPr>
          <t>OS.BV.70:</t>
        </r>
        <r>
          <rPr>
            <sz val="9"/>
            <color indexed="81"/>
            <rFont val="Segoe UI"/>
            <charset val="1"/>
          </rPr>
          <t xml:space="preserve">
ovdje upiši podatak iz tablice od SDŽ REZULTAT POSL.</t>
        </r>
      </text>
    </comment>
  </commentList>
</comments>
</file>

<file path=xl/sharedStrings.xml><?xml version="1.0" encoding="utf-8"?>
<sst xmlns="http://schemas.openxmlformats.org/spreadsheetml/2006/main" count="528" uniqueCount="199">
  <si>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</si>
  <si>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</si>
  <si>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</si>
  <si>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</si>
  <si>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</si>
  <si>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</si>
  <si>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</si>
  <si>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</si>
  <si>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</si>
  <si>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</si>
  <si>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</si>
  <si>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</si>
  <si>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</si>
  <si>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</si>
  <si>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</si>
  <si>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</si>
  <si>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</si>
  <si>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</si>
  <si>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</si>
  <si>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</si>
  <si>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</si>
  <si>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</si>
  <si>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</si>
  <si>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</si>
  <si>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</si>
  <si>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</si>
  <si>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</si>
  <si>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</si>
  <si>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</si>
  <si>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</si>
  <si>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</si>
  <si>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</si>
  <si>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</si>
  <si>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</si>
  <si>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</si>
  <si>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</si>
  <si>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…</t>
  </si>
  <si>
    <t>Rashodi za nabavu proizvedene dugotrajne imovine</t>
  </si>
  <si>
    <t>Naziv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</si>
  <si>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</si>
  <si>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</si>
  <si>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</si>
  <si>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</si>
  <si>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</si>
  <si>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</si>
  <si>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</si>
  <si>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</si>
  <si>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</si>
  <si>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</si>
  <si>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</si>
  <si>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</si>
  <si>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</si>
  <si>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</si>
  <si>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</si>
  <si>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</si>
  <si>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</si>
  <si>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</si>
  <si>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</si>
  <si>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</si>
  <si>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</si>
  <si>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</si>
  <si>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</si>
  <si>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</si>
  <si>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</si>
  <si>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</si>
  <si>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</si>
  <si>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</si>
  <si>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</si>
  <si>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</si>
  <si>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</si>
  <si>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</si>
  <si>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</si>
  <si>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</si>
  <si>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</si>
  <si>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</si>
  <si>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</si>
  <si>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</si>
  <si>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</si>
  <si>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</si>
  <si>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</si>
  <si>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</si>
  <si>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</si>
  <si>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</si>
  <si>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</si>
  <si>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</si>
  <si>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</si>
  <si>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</si>
  <si>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</si>
  <si>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</si>
  <si>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</si>
  <si>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</si>
  <si>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</si>
  <si>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</si>
  <si>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</si>
  <si>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</si>
  <si>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</si>
  <si>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</si>
  <si>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</si>
  <si>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</si>
  <si>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</si>
  <si>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</si>
  <si>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</si>
  <si>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</si>
  <si>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</si>
  <si>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</si>
  <si>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</si>
  <si>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</si>
  <si>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</si>
  <si>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</si>
  <si>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</si>
  <si>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</si>
  <si>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</si>
  <si>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</si>
  <si>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</si>
  <si>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</si>
  <si>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</si>
  <si>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</si>
  <si>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</si>
  <si>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</si>
  <si>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</si>
  <si>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</si>
  <si>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PROGRAM 4001</t>
  </si>
  <si>
    <t>Razvoj odgojno obrazovnog sustava</t>
  </si>
  <si>
    <t>Izvor financiranja 1.1.1.</t>
  </si>
  <si>
    <t>Aktivnost A400104</t>
  </si>
  <si>
    <t>E - škole</t>
  </si>
  <si>
    <t>Aktivnost A400115</t>
  </si>
  <si>
    <t>Osobni pomoćnici i pomoćnici u nastavi</t>
  </si>
  <si>
    <t>Aktivnost T400110</t>
  </si>
  <si>
    <t>Financiranje troškova prehrane za  učenike OŠ</t>
  </si>
  <si>
    <t>Aktivnost T400121</t>
  </si>
  <si>
    <t>Aktivnost T400122</t>
  </si>
  <si>
    <t>Učimo zajedno VI</t>
  </si>
  <si>
    <t>Učimo zajedno VII</t>
  </si>
  <si>
    <t>Izvor financiranja 4.4.1.</t>
  </si>
  <si>
    <t>Prihodi za posebne namjene-Decentralizacija</t>
  </si>
  <si>
    <t>Izvor financiranja 5.3.1.</t>
  </si>
  <si>
    <t>Pomoći EU</t>
  </si>
  <si>
    <t>PROGRAM 4030</t>
  </si>
  <si>
    <t>Osnovnoškolsko obrazovanje</t>
  </si>
  <si>
    <t>Izvor financiranja 3.2.1.</t>
  </si>
  <si>
    <t>Izvor financiranja 5.4.1.</t>
  </si>
  <si>
    <t>Pomoći PK</t>
  </si>
  <si>
    <t>Aktivnost A403001</t>
  </si>
  <si>
    <t>Rashodi djelatnosti</t>
  </si>
  <si>
    <t>Učimo zajedno V</t>
  </si>
  <si>
    <t>Izvor financiranja 4.8.1.</t>
  </si>
  <si>
    <t>Izvor financiranja 6.2.1.</t>
  </si>
  <si>
    <t>Donacije PK</t>
  </si>
  <si>
    <t>Izvor financiranja 3.2.2.</t>
  </si>
  <si>
    <t>Prihodi za posebne namjene PK</t>
  </si>
  <si>
    <t>Naknade građanima</t>
  </si>
  <si>
    <t>Rashodi za nabavu proiz. dug.im.</t>
  </si>
  <si>
    <t>Rashodi za nabavu nefin. imovine</t>
  </si>
  <si>
    <t>Aktivnost A403004</t>
  </si>
  <si>
    <t>Prijevoz učenika osnovnih škola</t>
  </si>
  <si>
    <t>Aktivnost A403002</t>
  </si>
  <si>
    <t>Izgradnja i uređenje objekata te nabava i održavanje opreme</t>
  </si>
  <si>
    <t>Aktivnost T400111</t>
  </si>
  <si>
    <t>Opskrba školskih ustanova higijenskim potrep. za učenice</t>
  </si>
  <si>
    <t>Školski medni dan</t>
  </si>
  <si>
    <t>Izvor financiranja 5.1.1.</t>
  </si>
  <si>
    <t xml:space="preserve">Pomoći </t>
  </si>
  <si>
    <t>5.1.</t>
  </si>
  <si>
    <t>Pomoći</t>
  </si>
  <si>
    <t>Naknade građanima i kućanstvima</t>
  </si>
  <si>
    <t>UKUPNO:</t>
  </si>
  <si>
    <t>Pomoći iz inoz. i od subjekata unutar općeg proračuna</t>
  </si>
  <si>
    <t>Prihodi iz nadležnog pror. i od HZZO-a temeljem ug. obveza</t>
  </si>
  <si>
    <t>Prihodi od upr. i adm. pristojbi, po propisima i naknada</t>
  </si>
  <si>
    <t>Prihodi od prodaje proizvoda i robe te pruženih usluga</t>
  </si>
  <si>
    <t>Kazne, upravne mjere i ostali prihodi</t>
  </si>
  <si>
    <t>Izvršenje 2023.</t>
  </si>
  <si>
    <t>Vlastiti prihodi PK - preneseni</t>
  </si>
  <si>
    <t>Aktivnost T400101</t>
  </si>
  <si>
    <t>Aktivnost T400120</t>
  </si>
  <si>
    <t>3.2.2.</t>
  </si>
  <si>
    <t>1. Rebalans 2024.</t>
  </si>
  <si>
    <t>Pomoći EU - prenesena sredstva</t>
  </si>
  <si>
    <t>Rashodi za zaposelne</t>
  </si>
  <si>
    <t>Izvof financiranja 1.1.1.</t>
  </si>
  <si>
    <t>Opći prihodi i primici - prenesena sredstva</t>
  </si>
  <si>
    <t>Pomoći EU - prenesena sredstava</t>
  </si>
  <si>
    <t>Izvor financiranja 5.3.2.</t>
  </si>
  <si>
    <t>Plan 2024.</t>
  </si>
  <si>
    <t>Nabava udžbenika i drugih obrazovnih materijala</t>
  </si>
  <si>
    <t>Aktivnost A400118</t>
  </si>
  <si>
    <t>Proračun za 2025.</t>
  </si>
  <si>
    <t>5.3.2.</t>
  </si>
  <si>
    <t>Projekcija proračuna za 2026.</t>
  </si>
  <si>
    <t>Projekcija proračuna za 2027.</t>
  </si>
  <si>
    <t>FINANCIJSKI PLAN PRORAČUNSKOG KORISNIKA JEDINICE LOKALNE I PODRUČNE (REGIONALNE) SAMOUPRAVE 
ZA 2025. I PROJEKCIJA ZA 2026. I 2027. GODINU</t>
  </si>
  <si>
    <t>00403 Ustanove u osnovnom školstvu</t>
  </si>
  <si>
    <t>12315 OŠ dr. Franje Tuđmana Brela</t>
  </si>
  <si>
    <t>Aktivnost T400140</t>
  </si>
  <si>
    <t>Erasmus+</t>
  </si>
  <si>
    <t>Izvor financiranja 5.5.1.</t>
  </si>
  <si>
    <t>Izvor financiranja 5.5.2.</t>
  </si>
  <si>
    <t>Pomoći EU za PK - 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</si>
</sst>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9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6" fillId="2" borderId="3" xfId="0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19" fillId="0" borderId="3" xfId="1" applyNumberFormat="1" applyFont="1" applyFill="1" applyBorder="1" applyAlignment="1" applyProtection="1">
      <alignment horizontal="left" vertical="center" wrapText="1"/>
    </xf>
    <xf numFmtId="0" fontId="21" fillId="0" borderId="3" xfId="1" applyNumberFormat="1" applyFont="1" applyFill="1" applyBorder="1" applyAlignment="1" applyProtection="1">
      <alignment horizontal="left" vertical="center" wrapText="1"/>
    </xf>
    <xf numFmtId="0" fontId="17" fillId="0" borderId="3" xfId="0" applyFont="1" applyBorder="1"/>
    <xf numFmtId="0" fontId="0" fillId="0" borderId="3" xfId="0" applyBorder="1"/>
    <xf numFmtId="0" fontId="22" fillId="0" borderId="3" xfId="1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right" vertical="center" wrapText="1"/>
    </xf>
    <xf numFmtId="4" fontId="21" fillId="0" borderId="3" xfId="1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9" fillId="2" borderId="3" xfId="0" quotePrefix="1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 applyProtection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Border="1" applyAlignment="1">
      <alignment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/>
    </xf>
    <xf numFmtId="4" fontId="26" fillId="2" borderId="3" xfId="0" quotePrefix="1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righ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0" fontId="27" fillId="4" borderId="4" xfId="0" applyNumberFormat="1" applyFont="1" applyFill="1" applyBorder="1" applyAlignment="1" applyProtection="1">
      <alignment horizontal="left" vertical="center" wrapText="1"/>
    </xf>
    <xf numFmtId="4" fontId="16" fillId="4" borderId="4" xfId="0" applyNumberFormat="1" applyFont="1" applyFill="1" applyBorder="1" applyAlignment="1" applyProtection="1">
      <alignment horizontal="righ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 applyProtection="1">
      <alignment horizontal="right" vertical="center" wrapText="1"/>
    </xf>
    <xf numFmtId="16" fontId="9" fillId="2" borderId="3" xfId="0" applyNumberFormat="1" applyFont="1" applyFill="1" applyBorder="1" applyAlignment="1" applyProtection="1">
      <alignment horizontal="left"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0" fillId="4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4" xfId="0" quotePrefix="1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E1" workbookViewId="0">
      <selection activeCell="A8" sqref="A8:K8"/>
    </sheetView>
  </sheetViews>
  <sheetFormatPr defaultRowHeight="15" x14ac:dyDescent="0.25"/>
  <cols>
    <col min="5" max="7" width="25.28515625" customWidth="1"/>
    <col min="8" max="8" width="22.140625" customWidth="1"/>
    <col min="9" max="9" width="24" customWidth="1"/>
    <col min="10" max="11" width="26.5703125" customWidth="1"/>
  </cols>
  <sheetData>
    <row r="1" spans="1:11" x14ac:dyDescent="0.25">
      <c r="A1" s="129"/>
      <c r="B1" s="129"/>
      <c r="C1" s="129"/>
      <c r="D1" s="129"/>
      <c r="E1" s="129"/>
      <c r="F1" s="129"/>
    </row>
    <row r="2" spans="1:11" x14ac:dyDescent="0.25">
      <c r="A2" s="129"/>
      <c r="B2" s="129"/>
      <c r="C2" s="129"/>
      <c r="D2" s="129"/>
      <c r="E2" s="129"/>
      <c r="F2" s="129"/>
    </row>
    <row r="3" spans="1:11" x14ac:dyDescent="0.25">
      <c r="A3" s="129"/>
      <c r="B3" s="129"/>
      <c r="C3" s="129"/>
      <c r="D3" s="129"/>
      <c r="E3" s="129"/>
      <c r="F3" s="129"/>
    </row>
    <row r="4" spans="1:11" x14ac:dyDescent="0.25">
      <c r="A4" s="129"/>
      <c r="B4" s="129"/>
      <c r="C4" s="129"/>
      <c r="D4" s="129"/>
      <c r="E4" s="129"/>
      <c r="F4" s="129"/>
    </row>
    <row r="5" spans="1:11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8.25" customHeight="1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ht="42" customHeight="1" x14ac:dyDescent="0.25">
      <c r="A8" s="140" t="s">
        <v>191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ht="9.75" customHeight="1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 ht="15.75" customHeight="1" x14ac:dyDescent="0.25">
      <c r="A10" s="140" t="s">
        <v>27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1" ht="6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18" customHeight="1" x14ac:dyDescent="0.25">
      <c r="A12" s="140" t="s">
        <v>33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</row>
    <row r="13" spans="1:11" ht="15" customHeight="1" x14ac:dyDescent="0.25">
      <c r="A13" s="1"/>
      <c r="B13" s="2"/>
      <c r="C13" s="2"/>
      <c r="D13" s="2"/>
      <c r="E13" s="6"/>
      <c r="F13" s="7"/>
      <c r="G13" s="7"/>
      <c r="H13" s="7"/>
      <c r="I13" s="7"/>
      <c r="J13" s="7"/>
      <c r="K13" s="7"/>
    </row>
    <row r="14" spans="1:11" ht="25.5" customHeight="1" x14ac:dyDescent="0.25">
      <c r="A14" s="28"/>
      <c r="B14" s="29"/>
      <c r="C14" s="29"/>
      <c r="D14" s="30"/>
      <c r="E14" s="31"/>
      <c r="F14" s="3" t="s">
        <v>172</v>
      </c>
      <c r="G14" s="3" t="s">
        <v>184</v>
      </c>
      <c r="H14" s="3" t="s">
        <v>177</v>
      </c>
      <c r="I14" s="3" t="s">
        <v>187</v>
      </c>
      <c r="J14" s="3" t="s">
        <v>189</v>
      </c>
      <c r="K14" s="3" t="s">
        <v>190</v>
      </c>
    </row>
    <row r="15" spans="1:11" ht="15" customHeight="1" x14ac:dyDescent="0.25">
      <c r="A15" s="141">
        <v>1</v>
      </c>
      <c r="B15" s="142"/>
      <c r="C15" s="142"/>
      <c r="D15" s="142"/>
      <c r="E15" s="143"/>
      <c r="F15" s="3">
        <v>2</v>
      </c>
      <c r="G15" s="3">
        <v>3</v>
      </c>
      <c r="H15" s="3">
        <v>4</v>
      </c>
      <c r="I15" s="3">
        <v>5</v>
      </c>
      <c r="J15" s="3">
        <v>6</v>
      </c>
      <c r="K15" s="3">
        <v>7</v>
      </c>
    </row>
    <row r="16" spans="1:11" ht="15" customHeight="1" x14ac:dyDescent="0.25">
      <c r="A16" s="148" t="s">
        <v>0</v>
      </c>
      <c r="B16" s="149"/>
      <c r="C16" s="149"/>
      <c r="D16" s="149"/>
      <c r="E16" s="150"/>
      <c r="F16" s="84">
        <f>F17+F18</f>
        <v>654720</v>
      </c>
      <c r="G16" s="84">
        <f t="shared" ref="G16:J16" si="0">G17+G18</f>
        <v>598536.75</v>
      </c>
      <c r="H16" s="84">
        <f t="shared" si="0"/>
        <v>599769.23999999987</v>
      </c>
      <c r="I16" s="84">
        <f t="shared" si="0"/>
        <v>656318.32999999996</v>
      </c>
      <c r="J16" s="84">
        <f t="shared" si="0"/>
        <v>674318.33</v>
      </c>
      <c r="K16" s="84">
        <f t="shared" ref="K16" si="1">K17+K18</f>
        <v>684819.74</v>
      </c>
    </row>
    <row r="17" spans="1:11" ht="15" customHeight="1" x14ac:dyDescent="0.25">
      <c r="A17" s="151" t="s">
        <v>109</v>
      </c>
      <c r="B17" s="152"/>
      <c r="C17" s="152"/>
      <c r="D17" s="152"/>
      <c r="E17" s="153"/>
      <c r="F17" s="85">
        <f>' Račun prihoda i rashoda'!E11</f>
        <v>654720</v>
      </c>
      <c r="G17" s="85">
        <f>' Račun prihoda i rashoda'!F11</f>
        <v>598536.75</v>
      </c>
      <c r="H17" s="85">
        <f>' Račun prihoda i rashoda'!G11</f>
        <v>599769.23999999987</v>
      </c>
      <c r="I17" s="85">
        <f>' Račun prihoda i rashoda'!H11</f>
        <v>656318.32999999996</v>
      </c>
      <c r="J17" s="85">
        <f>' Račun prihoda i rashoda'!I11</f>
        <v>674318.33</v>
      </c>
      <c r="K17" s="85">
        <f>' Račun prihoda i rashoda'!J11</f>
        <v>684819.74</v>
      </c>
    </row>
    <row r="18" spans="1:11" ht="15" customHeight="1" x14ac:dyDescent="0.25">
      <c r="A18" s="154" t="s">
        <v>110</v>
      </c>
      <c r="B18" s="155"/>
      <c r="C18" s="155"/>
      <c r="D18" s="155"/>
      <c r="E18" s="156"/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</row>
    <row r="19" spans="1:11" x14ac:dyDescent="0.25">
      <c r="A19" s="32" t="s">
        <v>2</v>
      </c>
      <c r="B19" s="35"/>
      <c r="C19" s="35"/>
      <c r="D19" s="35"/>
      <c r="E19" s="35"/>
      <c r="F19" s="84">
        <f>F20+F21</f>
        <v>658522.01</v>
      </c>
      <c r="G19" s="84">
        <f t="shared" ref="G19:J19" si="2">G20+G21</f>
        <v>617086.21</v>
      </c>
      <c r="H19" s="84">
        <f t="shared" si="2"/>
        <v>626788.66999999993</v>
      </c>
      <c r="I19" s="84">
        <f t="shared" si="2"/>
        <v>656318.33000000007</v>
      </c>
      <c r="J19" s="84">
        <f t="shared" si="2"/>
        <v>674318.33</v>
      </c>
      <c r="K19" s="84">
        <f t="shared" ref="K19" si="3">K20+K21</f>
        <v>684819.74</v>
      </c>
    </row>
    <row r="20" spans="1:11" x14ac:dyDescent="0.25">
      <c r="A20" s="146" t="s">
        <v>111</v>
      </c>
      <c r="B20" s="147"/>
      <c r="C20" s="147"/>
      <c r="D20" s="147"/>
      <c r="E20" s="147"/>
      <c r="F20" s="85">
        <f>' Račun prihoda i rashoda'!E43</f>
        <v>642978.5</v>
      </c>
      <c r="G20" s="85">
        <f>' Račun prihoda i rashoda'!F43</f>
        <v>609976.21</v>
      </c>
      <c r="H20" s="85">
        <f>' Račun prihoda i rashoda'!G43</f>
        <v>617302.81999999995</v>
      </c>
      <c r="I20" s="85">
        <f>' Račun prihoda i rashoda'!H43</f>
        <v>649618.33000000007</v>
      </c>
      <c r="J20" s="85">
        <f>' Račun prihoda i rashoda'!I43</f>
        <v>667618.32999999996</v>
      </c>
      <c r="K20" s="85">
        <f>' Račun prihoda i rashoda'!J43</f>
        <v>678119.74</v>
      </c>
    </row>
    <row r="21" spans="1:11" x14ac:dyDescent="0.25">
      <c r="A21" s="144" t="s">
        <v>112</v>
      </c>
      <c r="B21" s="145"/>
      <c r="C21" s="145"/>
      <c r="D21" s="145"/>
      <c r="E21" s="145"/>
      <c r="F21" s="86">
        <f>' Račun prihoda i rashoda'!E100</f>
        <v>15543.51</v>
      </c>
      <c r="G21" s="86">
        <f>' Račun prihoda i rashoda'!F100</f>
        <v>7110</v>
      </c>
      <c r="H21" s="86">
        <f>' Račun prihoda i rashoda'!G100</f>
        <v>9485.85</v>
      </c>
      <c r="I21" s="86">
        <f>' Račun prihoda i rashoda'!H100</f>
        <v>6700</v>
      </c>
      <c r="J21" s="86">
        <f>' Račun prihoda i rashoda'!I100</f>
        <v>6700</v>
      </c>
      <c r="K21" s="86">
        <f>' Račun prihoda i rashoda'!J100</f>
        <v>6700</v>
      </c>
    </row>
    <row r="22" spans="1:11" x14ac:dyDescent="0.25">
      <c r="A22" s="136" t="s">
        <v>3</v>
      </c>
      <c r="B22" s="137"/>
      <c r="C22" s="137"/>
      <c r="D22" s="137"/>
      <c r="E22" s="137"/>
      <c r="F22" s="84">
        <f>F16-F19</f>
        <v>-3802.0100000000093</v>
      </c>
      <c r="G22" s="84">
        <f t="shared" ref="G22:J22" si="4">G16-G19</f>
        <v>-18549.459999999963</v>
      </c>
      <c r="H22" s="84">
        <f t="shared" si="4"/>
        <v>-27019.430000000051</v>
      </c>
      <c r="I22" s="84">
        <f t="shared" si="4"/>
        <v>0</v>
      </c>
      <c r="J22" s="84">
        <f t="shared" si="4"/>
        <v>0</v>
      </c>
      <c r="K22" s="84">
        <f t="shared" ref="K22" si="5">K16-K19</f>
        <v>0</v>
      </c>
    </row>
    <row r="23" spans="1:11" ht="11.25" customHeight="1" x14ac:dyDescent="0.25">
      <c r="A23" s="22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18" customHeight="1" x14ac:dyDescent="0.25">
      <c r="A24" s="140" t="s">
        <v>34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</row>
    <row r="25" spans="1:11" ht="18" x14ac:dyDescent="0.25">
      <c r="A25" s="22"/>
      <c r="B25" s="20"/>
      <c r="C25" s="20"/>
      <c r="D25" s="20"/>
      <c r="E25" s="20"/>
      <c r="F25" s="20"/>
      <c r="G25" s="20"/>
      <c r="H25" s="20"/>
      <c r="I25" s="21"/>
      <c r="J25" s="21"/>
      <c r="K25" s="21"/>
    </row>
    <row r="26" spans="1:11" ht="25.5" x14ac:dyDescent="0.25">
      <c r="A26" s="28"/>
      <c r="B26" s="29"/>
      <c r="C26" s="29"/>
      <c r="D26" s="30"/>
      <c r="E26" s="31"/>
      <c r="F26" s="3" t="s">
        <v>172</v>
      </c>
      <c r="G26" s="3" t="s">
        <v>184</v>
      </c>
      <c r="H26" s="3" t="s">
        <v>177</v>
      </c>
      <c r="I26" s="3" t="s">
        <v>187</v>
      </c>
      <c r="J26" s="3" t="s">
        <v>189</v>
      </c>
      <c r="K26" s="3" t="s">
        <v>190</v>
      </c>
    </row>
    <row r="27" spans="1:11" x14ac:dyDescent="0.25">
      <c r="A27" s="141">
        <v>1</v>
      </c>
      <c r="B27" s="142"/>
      <c r="C27" s="142"/>
      <c r="D27" s="142"/>
      <c r="E27" s="143"/>
      <c r="F27" s="3">
        <v>2</v>
      </c>
      <c r="G27" s="3">
        <v>3</v>
      </c>
      <c r="H27" s="3">
        <v>4</v>
      </c>
      <c r="I27" s="3">
        <v>5</v>
      </c>
      <c r="J27" s="3">
        <v>6</v>
      </c>
      <c r="K27" s="3">
        <v>7</v>
      </c>
    </row>
    <row r="28" spans="1:11" ht="15.75" customHeight="1" x14ac:dyDescent="0.25">
      <c r="A28" s="144" t="s">
        <v>113</v>
      </c>
      <c r="B28" s="145"/>
      <c r="C28" s="145"/>
      <c r="D28" s="145"/>
      <c r="E28" s="145"/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</row>
    <row r="29" spans="1:11" x14ac:dyDescent="0.25">
      <c r="A29" s="144" t="s">
        <v>114</v>
      </c>
      <c r="B29" s="145"/>
      <c r="C29" s="145"/>
      <c r="D29" s="145"/>
      <c r="E29" s="145"/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</row>
    <row r="30" spans="1:11" x14ac:dyDescent="0.25">
      <c r="A30" s="136" t="s">
        <v>5</v>
      </c>
      <c r="B30" s="137"/>
      <c r="C30" s="137"/>
      <c r="D30" s="137"/>
      <c r="E30" s="137"/>
      <c r="F30" s="84">
        <f>F28-F29</f>
        <v>0</v>
      </c>
      <c r="G30" s="84">
        <f t="shared" ref="G30:I30" si="6">G28-G29</f>
        <v>0</v>
      </c>
      <c r="H30" s="84">
        <f t="shared" ref="H30" si="7">H28-H29</f>
        <v>0</v>
      </c>
      <c r="I30" s="84">
        <f t="shared" si="6"/>
        <v>0</v>
      </c>
      <c r="J30" s="84">
        <f t="shared" ref="J30:K30" si="8">J28-J29</f>
        <v>0</v>
      </c>
      <c r="K30" s="84">
        <f t="shared" si="8"/>
        <v>0</v>
      </c>
    </row>
    <row r="31" spans="1:11" x14ac:dyDescent="0.25">
      <c r="A31" s="136" t="s">
        <v>6</v>
      </c>
      <c r="B31" s="137"/>
      <c r="C31" s="137"/>
      <c r="D31" s="137"/>
      <c r="E31" s="137"/>
      <c r="F31" s="84">
        <v>0</v>
      </c>
      <c r="G31" s="84">
        <f t="shared" ref="G31:I31" si="9">G22+G30</f>
        <v>-18549.459999999963</v>
      </c>
      <c r="H31" s="84">
        <f t="shared" ref="H31" si="10">H22+H30</f>
        <v>-27019.430000000051</v>
      </c>
      <c r="I31" s="84">
        <f t="shared" si="9"/>
        <v>0</v>
      </c>
      <c r="J31" s="84">
        <f t="shared" ref="J31:K31" si="11">J22+J30</f>
        <v>0</v>
      </c>
      <c r="K31" s="84">
        <f t="shared" si="11"/>
        <v>0</v>
      </c>
    </row>
    <row r="32" spans="1:11" ht="12" customHeight="1" x14ac:dyDescent="0.25">
      <c r="A32" s="19"/>
      <c r="B32" s="20"/>
      <c r="C32" s="20"/>
      <c r="D32" s="20"/>
      <c r="E32" s="20"/>
      <c r="F32" s="20"/>
      <c r="G32" s="20"/>
      <c r="H32" s="20"/>
      <c r="I32" s="21"/>
      <c r="J32" s="21"/>
      <c r="K32" s="21"/>
    </row>
    <row r="33" spans="1:11" ht="15.75" x14ac:dyDescent="0.25">
      <c r="A33" s="140" t="s">
        <v>115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</row>
    <row r="34" spans="1:11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92"/>
      <c r="K34" s="119"/>
    </row>
    <row r="35" spans="1:11" ht="27" customHeight="1" x14ac:dyDescent="0.25">
      <c r="A35" s="28"/>
      <c r="B35" s="29"/>
      <c r="C35" s="29"/>
      <c r="D35" s="30"/>
      <c r="E35" s="31"/>
      <c r="F35" s="3" t="s">
        <v>172</v>
      </c>
      <c r="G35" s="3" t="s">
        <v>184</v>
      </c>
      <c r="H35" s="3" t="s">
        <v>177</v>
      </c>
      <c r="I35" s="3" t="s">
        <v>187</v>
      </c>
      <c r="J35" s="3" t="s">
        <v>189</v>
      </c>
      <c r="K35" s="3" t="s">
        <v>190</v>
      </c>
    </row>
    <row r="36" spans="1:11" ht="16.5" customHeight="1" x14ac:dyDescent="0.25">
      <c r="A36" s="141">
        <v>1</v>
      </c>
      <c r="B36" s="142"/>
      <c r="C36" s="142"/>
      <c r="D36" s="142"/>
      <c r="E36" s="143"/>
      <c r="F36" s="3">
        <v>2</v>
      </c>
      <c r="G36" s="3">
        <v>3</v>
      </c>
      <c r="H36" s="3">
        <v>4</v>
      </c>
      <c r="I36" s="3">
        <v>5</v>
      </c>
      <c r="J36" s="3">
        <v>6</v>
      </c>
      <c r="K36" s="3">
        <v>7</v>
      </c>
    </row>
    <row r="37" spans="1:11" ht="30" customHeight="1" x14ac:dyDescent="0.25">
      <c r="A37" s="131" t="s">
        <v>116</v>
      </c>
      <c r="B37" s="132"/>
      <c r="C37" s="132"/>
      <c r="D37" s="132"/>
      <c r="E37" s="133"/>
      <c r="F37" s="89">
        <v>0</v>
      </c>
      <c r="G37" s="89">
        <v>0</v>
      </c>
      <c r="H37" s="89">
        <v>9006.2800000000007</v>
      </c>
      <c r="I37" s="89">
        <v>0</v>
      </c>
      <c r="J37" s="89">
        <v>0</v>
      </c>
      <c r="K37" s="124">
        <v>0</v>
      </c>
    </row>
    <row r="38" spans="1:11" ht="15" customHeight="1" x14ac:dyDescent="0.25">
      <c r="A38" s="136" t="s">
        <v>117</v>
      </c>
      <c r="B38" s="137"/>
      <c r="C38" s="137"/>
      <c r="D38" s="137"/>
      <c r="E38" s="137"/>
      <c r="F38" s="87">
        <f>F31+F37</f>
        <v>0</v>
      </c>
      <c r="G38" s="87">
        <f>G31+G37</f>
        <v>-18549.459999999963</v>
      </c>
      <c r="H38" s="87">
        <f>H31+H37</f>
        <v>-18013.150000000052</v>
      </c>
      <c r="I38" s="87">
        <f t="shared" ref="I38:K38" si="12">I31+I37</f>
        <v>0</v>
      </c>
      <c r="J38" s="87">
        <f t="shared" si="12"/>
        <v>0</v>
      </c>
      <c r="K38" s="87">
        <f t="shared" si="12"/>
        <v>0</v>
      </c>
    </row>
    <row r="39" spans="1:11" ht="25.5" customHeight="1" x14ac:dyDescent="0.25">
      <c r="A39" s="148" t="s">
        <v>118</v>
      </c>
      <c r="B39" s="149"/>
      <c r="C39" s="149"/>
      <c r="D39" s="149"/>
      <c r="E39" s="150"/>
      <c r="F39" s="87">
        <v>0</v>
      </c>
      <c r="G39" s="87">
        <f>G22+G30+G37-G38</f>
        <v>0</v>
      </c>
      <c r="H39" s="87">
        <f>H22+H30+H37-H38</f>
        <v>0</v>
      </c>
      <c r="I39" s="87">
        <f t="shared" ref="I39" si="13">I22+I30+I37-I38</f>
        <v>0</v>
      </c>
      <c r="J39" s="87">
        <v>0</v>
      </c>
      <c r="K39" s="88">
        <v>0</v>
      </c>
    </row>
    <row r="40" spans="1:11" ht="15" customHeight="1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ht="20.25" customHeight="1" x14ac:dyDescent="0.25">
      <c r="A41" s="158" t="s">
        <v>119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1:11" ht="9.75" customHeight="1" x14ac:dyDescent="0.25">
      <c r="A42" s="48"/>
      <c r="B42" s="49"/>
      <c r="C42" s="49"/>
      <c r="D42" s="49"/>
      <c r="E42" s="49"/>
      <c r="F42" s="49"/>
      <c r="G42" s="49"/>
      <c r="H42" s="49"/>
      <c r="I42" s="50"/>
      <c r="J42" s="50"/>
      <c r="K42" s="50"/>
    </row>
    <row r="43" spans="1:11" ht="28.5" customHeight="1" x14ac:dyDescent="0.25">
      <c r="A43" s="51"/>
      <c r="B43" s="52"/>
      <c r="C43" s="52"/>
      <c r="D43" s="53"/>
      <c r="E43" s="54"/>
      <c r="F43" s="3" t="s">
        <v>172</v>
      </c>
      <c r="G43" s="3" t="s">
        <v>184</v>
      </c>
      <c r="H43" s="3" t="s">
        <v>177</v>
      </c>
      <c r="I43" s="3" t="s">
        <v>187</v>
      </c>
      <c r="J43" s="3" t="s">
        <v>189</v>
      </c>
      <c r="K43" s="3" t="s">
        <v>190</v>
      </c>
    </row>
    <row r="44" spans="1:11" x14ac:dyDescent="0.25">
      <c r="A44" s="141">
        <v>1</v>
      </c>
      <c r="B44" s="142"/>
      <c r="C44" s="142"/>
      <c r="D44" s="142"/>
      <c r="E44" s="143"/>
      <c r="F44" s="3">
        <v>2</v>
      </c>
      <c r="G44" s="3">
        <v>3</v>
      </c>
      <c r="H44" s="3">
        <v>4</v>
      </c>
      <c r="I44" s="3">
        <v>5</v>
      </c>
      <c r="J44" s="3">
        <v>6</v>
      </c>
      <c r="K44" s="3">
        <v>7</v>
      </c>
    </row>
    <row r="45" spans="1:11" x14ac:dyDescent="0.25">
      <c r="A45" s="131" t="s">
        <v>116</v>
      </c>
      <c r="B45" s="132"/>
      <c r="C45" s="132"/>
      <c r="D45" s="132"/>
      <c r="E45" s="133"/>
      <c r="F45" s="89">
        <v>0</v>
      </c>
      <c r="G45" s="89">
        <f>F48</f>
        <v>0</v>
      </c>
      <c r="H45" s="89">
        <f>G48</f>
        <v>0</v>
      </c>
      <c r="I45" s="89">
        <f>G48</f>
        <v>0</v>
      </c>
      <c r="J45" s="89">
        <v>0</v>
      </c>
      <c r="K45" s="124">
        <v>0</v>
      </c>
    </row>
    <row r="46" spans="1:11" ht="27" customHeight="1" x14ac:dyDescent="0.25">
      <c r="A46" s="131" t="s">
        <v>4</v>
      </c>
      <c r="B46" s="132"/>
      <c r="C46" s="132"/>
      <c r="D46" s="132"/>
      <c r="E46" s="133"/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124">
        <v>0</v>
      </c>
    </row>
    <row r="47" spans="1:11" x14ac:dyDescent="0.25">
      <c r="A47" s="131" t="s">
        <v>120</v>
      </c>
      <c r="B47" s="134"/>
      <c r="C47" s="134"/>
      <c r="D47" s="134"/>
      <c r="E47" s="135"/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124">
        <v>0</v>
      </c>
    </row>
    <row r="48" spans="1:11" ht="15" customHeight="1" x14ac:dyDescent="0.25">
      <c r="A48" s="136" t="s">
        <v>117</v>
      </c>
      <c r="B48" s="137"/>
      <c r="C48" s="137"/>
      <c r="D48" s="137"/>
      <c r="E48" s="137"/>
      <c r="F48" s="90">
        <f>F45-F46+F47</f>
        <v>0</v>
      </c>
      <c r="G48" s="90">
        <f t="shared" ref="G48:I48" si="14">G45-G46+G47</f>
        <v>0</v>
      </c>
      <c r="H48" s="90">
        <f t="shared" ref="H48" si="15">H45-H46+H47</f>
        <v>0</v>
      </c>
      <c r="I48" s="90">
        <f t="shared" si="14"/>
        <v>0</v>
      </c>
      <c r="J48" s="90">
        <v>0</v>
      </c>
      <c r="K48" s="91">
        <v>0</v>
      </c>
    </row>
    <row r="50" spans="1:11" x14ac:dyDescent="0.25">
      <c r="A50" s="138"/>
      <c r="B50" s="139"/>
      <c r="C50" s="139"/>
      <c r="D50" s="139"/>
      <c r="E50" s="139"/>
      <c r="F50" s="139"/>
      <c r="G50" s="139"/>
      <c r="H50" s="139"/>
      <c r="I50" s="139"/>
      <c r="J50" s="139"/>
      <c r="K50" s="139"/>
    </row>
  </sheetData>
  <mergeCells count="34">
    <mergeCell ref="A44:E44"/>
    <mergeCell ref="A24:K24"/>
    <mergeCell ref="A28:E28"/>
    <mergeCell ref="A29:E29"/>
    <mergeCell ref="A30:E30"/>
    <mergeCell ref="A33:K33"/>
    <mergeCell ref="A38:E38"/>
    <mergeCell ref="A39:E39"/>
    <mergeCell ref="A41:K41"/>
    <mergeCell ref="A37:E37"/>
    <mergeCell ref="A36:E36"/>
    <mergeCell ref="A7:K7"/>
    <mergeCell ref="A10:K10"/>
    <mergeCell ref="A12:K12"/>
    <mergeCell ref="A15:E15"/>
    <mergeCell ref="A31:E31"/>
    <mergeCell ref="A21:E21"/>
    <mergeCell ref="A22:E22"/>
    <mergeCell ref="A27:E27"/>
    <mergeCell ref="A20:E20"/>
    <mergeCell ref="A16:E16"/>
    <mergeCell ref="A17:E17"/>
    <mergeCell ref="A18:E18"/>
    <mergeCell ref="A8:K8"/>
    <mergeCell ref="A45:E45"/>
    <mergeCell ref="A46:E46"/>
    <mergeCell ref="A47:E47"/>
    <mergeCell ref="A48:E48"/>
    <mergeCell ref="A50:K50"/>
    <mergeCell ref="A1:F1"/>
    <mergeCell ref="A2:F2"/>
    <mergeCell ref="A3:F3"/>
    <mergeCell ref="A4:F4"/>
    <mergeCell ref="A5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topLeftCell="B7" zoomScaleNormal="100" workbookViewId="0">
      <selection activeCell="J24" sqref="J24"/>
    </sheetView>
  </sheetViews>
  <sheetFormatPr defaultRowHeight="15" x14ac:dyDescent="0.25"/>
  <cols>
    <col min="1" max="1" width="8.5703125" customWidth="1"/>
    <col min="2" max="2" width="8.28515625" customWidth="1"/>
    <col min="3" max="3" width="8.42578125" customWidth="1"/>
    <col min="4" max="4" width="47.42578125" customWidth="1"/>
    <col min="5" max="5" width="24.7109375" customWidth="1"/>
    <col min="6" max="6" width="25.28515625" customWidth="1"/>
    <col min="7" max="7" width="22.85546875" customWidth="1"/>
    <col min="8" max="8" width="22.42578125" customWidth="1"/>
    <col min="9" max="9" width="23.42578125" customWidth="1"/>
    <col min="10" max="10" width="22.7109375" customWidth="1"/>
  </cols>
  <sheetData>
    <row r="1" spans="1:10" ht="42" customHeight="1" x14ac:dyDescent="0.25">
      <c r="A1" s="140" t="s">
        <v>191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8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5.75" customHeight="1" x14ac:dyDescent="0.25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18" customHeight="1" x14ac:dyDescent="0.25">
      <c r="A5" s="140" t="s">
        <v>8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4"/>
      <c r="B6" s="4"/>
      <c r="C6" s="4"/>
      <c r="D6" s="4"/>
      <c r="E6" s="22"/>
      <c r="F6" s="4"/>
      <c r="G6" s="4"/>
      <c r="H6" s="5"/>
      <c r="I6" s="5"/>
      <c r="J6" s="5"/>
    </row>
    <row r="7" spans="1:10" ht="15.75" customHeight="1" x14ac:dyDescent="0.25">
      <c r="A7" s="140" t="s">
        <v>1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18" x14ac:dyDescent="0.25">
      <c r="A8" s="4"/>
      <c r="B8" s="4"/>
      <c r="C8" s="4"/>
      <c r="D8" s="4"/>
      <c r="E8" s="22"/>
      <c r="F8" s="4"/>
      <c r="G8" s="4"/>
      <c r="H8" s="5"/>
      <c r="I8" s="5"/>
      <c r="J8" s="5"/>
    </row>
    <row r="9" spans="1:10" ht="25.5" x14ac:dyDescent="0.25">
      <c r="A9" s="18" t="s">
        <v>9</v>
      </c>
      <c r="B9" s="17" t="s">
        <v>10</v>
      </c>
      <c r="C9" s="17" t="s">
        <v>11</v>
      </c>
      <c r="D9" s="17" t="s">
        <v>7</v>
      </c>
      <c r="E9" s="120" t="s">
        <v>172</v>
      </c>
      <c r="F9" s="18" t="s">
        <v>184</v>
      </c>
      <c r="G9" s="18" t="s">
        <v>177</v>
      </c>
      <c r="H9" s="18" t="s">
        <v>187</v>
      </c>
      <c r="I9" s="18" t="s">
        <v>189</v>
      </c>
      <c r="J9" s="18" t="s">
        <v>190</v>
      </c>
    </row>
    <row r="10" spans="1:10" x14ac:dyDescent="0.25">
      <c r="A10" s="162">
        <v>1</v>
      </c>
      <c r="B10" s="163"/>
      <c r="C10" s="164"/>
      <c r="D10" s="17">
        <v>2</v>
      </c>
      <c r="E10" s="17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</row>
    <row r="11" spans="1:10" ht="15.75" customHeight="1" x14ac:dyDescent="0.25">
      <c r="A11" s="9">
        <v>6</v>
      </c>
      <c r="B11" s="9"/>
      <c r="C11" s="9"/>
      <c r="D11" s="9" t="s">
        <v>12</v>
      </c>
      <c r="E11" s="64">
        <f>E12+E15+E17+E20+E24+E32+E30+E29+E31</f>
        <v>654720</v>
      </c>
      <c r="F11" s="64">
        <f t="shared" ref="F11:J11" si="0">F12+F15+F17+F20+F24+F32+F30+F29+F31</f>
        <v>598536.75</v>
      </c>
      <c r="G11" s="64">
        <f t="shared" si="0"/>
        <v>599769.23999999987</v>
      </c>
      <c r="H11" s="64">
        <f t="shared" si="0"/>
        <v>656318.32999999996</v>
      </c>
      <c r="I11" s="64">
        <f t="shared" si="0"/>
        <v>674318.33</v>
      </c>
      <c r="J11" s="64">
        <f t="shared" si="0"/>
        <v>684819.74</v>
      </c>
    </row>
    <row r="12" spans="1:10" ht="15" customHeight="1" x14ac:dyDescent="0.25">
      <c r="A12" s="9"/>
      <c r="B12" s="14">
        <v>63</v>
      </c>
      <c r="C12" s="160" t="s">
        <v>167</v>
      </c>
      <c r="D12" s="161"/>
      <c r="E12" s="64">
        <f>E13+E14</f>
        <v>559729.44999999995</v>
      </c>
      <c r="F12" s="64">
        <f t="shared" ref="F12:H12" si="1">F13+F14</f>
        <v>538476.63</v>
      </c>
      <c r="G12" s="64">
        <f t="shared" si="1"/>
        <v>537936.69999999995</v>
      </c>
      <c r="H12" s="64">
        <f t="shared" si="1"/>
        <v>577985.73</v>
      </c>
      <c r="I12" s="64">
        <f t="shared" ref="I12:J12" si="2">I13+I14</f>
        <v>595985.73</v>
      </c>
      <c r="J12" s="64">
        <f t="shared" si="2"/>
        <v>613985.73</v>
      </c>
    </row>
    <row r="13" spans="1:10" x14ac:dyDescent="0.25">
      <c r="A13" s="10"/>
      <c r="B13" s="10"/>
      <c r="C13" s="11" t="s">
        <v>39</v>
      </c>
      <c r="D13" s="11" t="s">
        <v>40</v>
      </c>
      <c r="E13" s="74">
        <v>545854.44999999995</v>
      </c>
      <c r="F13" s="59">
        <v>538476.63</v>
      </c>
      <c r="G13" s="59">
        <v>537936.69999999995</v>
      </c>
      <c r="H13" s="59">
        <v>567985.73</v>
      </c>
      <c r="I13" s="59">
        <v>584985.73</v>
      </c>
      <c r="J13" s="59">
        <v>601985.73</v>
      </c>
    </row>
    <row r="14" spans="1:10" x14ac:dyDescent="0.25">
      <c r="A14" s="10"/>
      <c r="B14" s="25"/>
      <c r="C14" s="11" t="s">
        <v>41</v>
      </c>
      <c r="D14" s="11" t="s">
        <v>42</v>
      </c>
      <c r="E14" s="74">
        <v>13875</v>
      </c>
      <c r="F14" s="59">
        <v>0</v>
      </c>
      <c r="G14" s="59">
        <v>0</v>
      </c>
      <c r="H14" s="59">
        <v>10000</v>
      </c>
      <c r="I14" s="59">
        <v>11000</v>
      </c>
      <c r="J14" s="59">
        <v>12000</v>
      </c>
    </row>
    <row r="15" spans="1:10" x14ac:dyDescent="0.25">
      <c r="A15" s="10"/>
      <c r="B15" s="14">
        <v>64</v>
      </c>
      <c r="C15" s="14"/>
      <c r="D15" s="14" t="s">
        <v>45</v>
      </c>
      <c r="E15" s="64">
        <f>E16</f>
        <v>0.01</v>
      </c>
      <c r="F15" s="64">
        <f t="shared" ref="F15:J15" si="3">F16</f>
        <v>1</v>
      </c>
      <c r="G15" s="64">
        <f t="shared" si="3"/>
        <v>1</v>
      </c>
      <c r="H15" s="64">
        <f t="shared" si="3"/>
        <v>1</v>
      </c>
      <c r="I15" s="64">
        <f t="shared" si="3"/>
        <v>1</v>
      </c>
      <c r="J15" s="64">
        <f t="shared" si="3"/>
        <v>1</v>
      </c>
    </row>
    <row r="16" spans="1:10" s="37" customFormat="1" x14ac:dyDescent="0.25">
      <c r="A16" s="11"/>
      <c r="B16" s="16"/>
      <c r="C16" s="16" t="s">
        <v>46</v>
      </c>
      <c r="D16" s="16" t="s">
        <v>47</v>
      </c>
      <c r="E16" s="65">
        <v>0.01</v>
      </c>
      <c r="F16" s="59">
        <v>1</v>
      </c>
      <c r="G16" s="59">
        <v>1</v>
      </c>
      <c r="H16" s="59">
        <v>1</v>
      </c>
      <c r="I16" s="59">
        <v>1</v>
      </c>
      <c r="J16" s="59">
        <v>1</v>
      </c>
    </row>
    <row r="17" spans="1:10" ht="15" customHeight="1" x14ac:dyDescent="0.25">
      <c r="A17" s="10"/>
      <c r="B17" s="14">
        <v>65</v>
      </c>
      <c r="C17" s="160" t="s">
        <v>169</v>
      </c>
      <c r="D17" s="161"/>
      <c r="E17" s="64">
        <f>E18+E19</f>
        <v>900.16</v>
      </c>
      <c r="F17" s="64">
        <f t="shared" ref="F17:H17" si="4">F18+F19</f>
        <v>0</v>
      </c>
      <c r="G17" s="64">
        <f t="shared" si="4"/>
        <v>0</v>
      </c>
      <c r="H17" s="64">
        <f t="shared" si="4"/>
        <v>0</v>
      </c>
      <c r="I17" s="64">
        <f t="shared" ref="I17:J17" si="5">I18+I19</f>
        <v>0</v>
      </c>
      <c r="J17" s="64">
        <f t="shared" si="5"/>
        <v>0</v>
      </c>
    </row>
    <row r="18" spans="1:10" s="37" customFormat="1" x14ac:dyDescent="0.25">
      <c r="A18" s="11"/>
      <c r="B18" s="16"/>
      <c r="C18" s="16" t="s">
        <v>46</v>
      </c>
      <c r="D18" s="16" t="s">
        <v>47</v>
      </c>
      <c r="E18" s="65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</row>
    <row r="19" spans="1:10" ht="15" customHeight="1" x14ac:dyDescent="0.25">
      <c r="A19" s="10"/>
      <c r="B19" s="10"/>
      <c r="C19" s="11" t="s">
        <v>43</v>
      </c>
      <c r="D19" s="15" t="s">
        <v>44</v>
      </c>
      <c r="E19" s="78">
        <v>900.16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</row>
    <row r="20" spans="1:10" ht="15" customHeight="1" x14ac:dyDescent="0.25">
      <c r="A20" s="10"/>
      <c r="B20" s="14">
        <v>66</v>
      </c>
      <c r="C20" s="160" t="s">
        <v>170</v>
      </c>
      <c r="D20" s="161"/>
      <c r="E20" s="64">
        <f>E21+E23+E22</f>
        <v>2343.0699999999997</v>
      </c>
      <c r="F20" s="64">
        <f t="shared" ref="F20:H20" si="6">F21+F23+F22</f>
        <v>3420</v>
      </c>
      <c r="G20" s="64">
        <f t="shared" si="6"/>
        <v>3420</v>
      </c>
      <c r="H20" s="64">
        <f t="shared" si="6"/>
        <v>3500</v>
      </c>
      <c r="I20" s="64">
        <f t="shared" ref="I20:J20" si="7">I21+I23</f>
        <v>3500</v>
      </c>
      <c r="J20" s="64">
        <f t="shared" si="7"/>
        <v>3500</v>
      </c>
    </row>
    <row r="21" spans="1:10" s="37" customFormat="1" x14ac:dyDescent="0.25">
      <c r="A21" s="11"/>
      <c r="B21" s="16"/>
      <c r="C21" s="16" t="s">
        <v>46</v>
      </c>
      <c r="D21" s="16" t="s">
        <v>47</v>
      </c>
      <c r="E21" s="65">
        <v>1097.54</v>
      </c>
      <c r="F21" s="59">
        <v>1420</v>
      </c>
      <c r="G21" s="59">
        <v>1420</v>
      </c>
      <c r="H21" s="59">
        <v>1500</v>
      </c>
      <c r="I21" s="59">
        <v>1500</v>
      </c>
      <c r="J21" s="59">
        <v>1500</v>
      </c>
    </row>
    <row r="22" spans="1:10" s="37" customFormat="1" ht="15" customHeight="1" x14ac:dyDescent="0.25">
      <c r="A22" s="11"/>
      <c r="B22" s="16"/>
      <c r="C22" s="16" t="s">
        <v>176</v>
      </c>
      <c r="D22" s="117" t="s">
        <v>173</v>
      </c>
      <c r="E22" s="65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</row>
    <row r="23" spans="1:10" s="37" customFormat="1" x14ac:dyDescent="0.25">
      <c r="A23" s="11"/>
      <c r="B23" s="16"/>
      <c r="C23" s="16" t="s">
        <v>48</v>
      </c>
      <c r="D23" s="16" t="s">
        <v>49</v>
      </c>
      <c r="E23" s="65">
        <v>1245.53</v>
      </c>
      <c r="F23" s="59">
        <v>2000</v>
      </c>
      <c r="G23" s="59">
        <v>2000</v>
      </c>
      <c r="H23" s="59">
        <v>2000</v>
      </c>
      <c r="I23" s="59">
        <v>2000</v>
      </c>
      <c r="J23" s="59">
        <v>2000</v>
      </c>
    </row>
    <row r="24" spans="1:10" ht="15" customHeight="1" x14ac:dyDescent="0.25">
      <c r="A24" s="10"/>
      <c r="B24" s="10">
        <v>67</v>
      </c>
      <c r="C24" s="160" t="s">
        <v>168</v>
      </c>
      <c r="D24" s="161"/>
      <c r="E24" s="64">
        <f>E25+E26+E27+E28</f>
        <v>77032.790000000008</v>
      </c>
      <c r="F24" s="64">
        <f t="shared" ref="F24:J24" si="8">F25+F26+F27+F28</f>
        <v>44218.38</v>
      </c>
      <c r="G24" s="64">
        <f t="shared" si="8"/>
        <v>47021.69</v>
      </c>
      <c r="H24" s="64">
        <f t="shared" si="8"/>
        <v>63926.799999999996</v>
      </c>
      <c r="I24" s="64">
        <f t="shared" si="8"/>
        <v>63926.799999999996</v>
      </c>
      <c r="J24" s="64">
        <f t="shared" si="8"/>
        <v>59699.65</v>
      </c>
    </row>
    <row r="25" spans="1:10" x14ac:dyDescent="0.25">
      <c r="A25" s="14"/>
      <c r="B25" s="14"/>
      <c r="C25" s="11" t="s">
        <v>50</v>
      </c>
      <c r="D25" s="11" t="s">
        <v>13</v>
      </c>
      <c r="E25" s="73">
        <v>11031.54</v>
      </c>
      <c r="F25" s="73">
        <v>13121.88</v>
      </c>
      <c r="G25" s="73">
        <v>15857.62</v>
      </c>
      <c r="H25" s="73">
        <f t="shared" ref="H25:J25" si="9">H45+H58+H59+H102</f>
        <v>13983.6</v>
      </c>
      <c r="I25" s="73">
        <f t="shared" si="9"/>
        <v>13983.6</v>
      </c>
      <c r="J25" s="73">
        <f t="shared" si="9"/>
        <v>9788.52</v>
      </c>
    </row>
    <row r="26" spans="1:10" x14ac:dyDescent="0.25">
      <c r="A26" s="14"/>
      <c r="B26" s="14"/>
      <c r="C26" s="11" t="s">
        <v>55</v>
      </c>
      <c r="D26" s="11" t="s">
        <v>56</v>
      </c>
      <c r="E26" s="73">
        <v>65933.179999999993</v>
      </c>
      <c r="F26" s="73">
        <v>31096.5</v>
      </c>
      <c r="G26" s="73">
        <v>31164.07</v>
      </c>
      <c r="H26" s="73">
        <f>H48+H62+H73+H83+H93+H105</f>
        <v>49836.28</v>
      </c>
      <c r="I26" s="73">
        <f>I48+I62+I73+I83+I93+I105</f>
        <v>49836.28</v>
      </c>
      <c r="J26" s="73">
        <f>J48+J62+J73+J83+J93+J105</f>
        <v>49836.28</v>
      </c>
    </row>
    <row r="27" spans="1:10" ht="15" customHeight="1" x14ac:dyDescent="0.25">
      <c r="A27" s="10"/>
      <c r="B27" s="10"/>
      <c r="C27" s="11" t="s">
        <v>43</v>
      </c>
      <c r="D27" s="15" t="s">
        <v>44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</row>
    <row r="28" spans="1:10" ht="15" customHeight="1" x14ac:dyDescent="0.25">
      <c r="A28" s="10"/>
      <c r="B28" s="10"/>
      <c r="C28" s="11" t="s">
        <v>163</v>
      </c>
      <c r="D28" s="15" t="s">
        <v>164</v>
      </c>
      <c r="E28" s="67">
        <v>68.069999999999993</v>
      </c>
      <c r="F28" s="67">
        <f t="shared" ref="F28:J28" si="10">F64</f>
        <v>0</v>
      </c>
      <c r="G28" s="67">
        <f t="shared" si="10"/>
        <v>0</v>
      </c>
      <c r="H28" s="67">
        <f t="shared" si="10"/>
        <v>106.92</v>
      </c>
      <c r="I28" s="67">
        <f t="shared" si="10"/>
        <v>106.92</v>
      </c>
      <c r="J28" s="67">
        <f t="shared" si="10"/>
        <v>74.849999999999994</v>
      </c>
    </row>
    <row r="29" spans="1:10" ht="15" customHeight="1" x14ac:dyDescent="0.25">
      <c r="A29" s="10"/>
      <c r="B29" s="10">
        <v>639</v>
      </c>
      <c r="C29" s="116" t="s">
        <v>163</v>
      </c>
      <c r="D29" s="15" t="s">
        <v>164</v>
      </c>
      <c r="E29" s="67">
        <f>E50</f>
        <v>0</v>
      </c>
      <c r="F29" s="67">
        <f t="shared" ref="F29:J29" si="11">F50</f>
        <v>0</v>
      </c>
      <c r="G29" s="67">
        <v>0</v>
      </c>
      <c r="H29" s="67">
        <f t="shared" si="11"/>
        <v>1544.83</v>
      </c>
      <c r="I29" s="67">
        <f t="shared" si="11"/>
        <v>1544.83</v>
      </c>
      <c r="J29" s="67">
        <f t="shared" si="11"/>
        <v>1081.3800000000001</v>
      </c>
    </row>
    <row r="30" spans="1:10" x14ac:dyDescent="0.25">
      <c r="A30" s="10"/>
      <c r="B30" s="25">
        <v>639</v>
      </c>
      <c r="C30" s="11" t="s">
        <v>53</v>
      </c>
      <c r="D30" s="11" t="s">
        <v>54</v>
      </c>
      <c r="E30" s="83">
        <f>'POSEBNI DIO'!E40+'POSEBNI DIO'!E54+'POSEBNI DIO'!E63</f>
        <v>14714.52</v>
      </c>
      <c r="F30" s="83">
        <f>'POSEBNI DIO'!F40+'POSEBNI DIO'!F54+'POSEBNI DIO'!F63</f>
        <v>12420.740000000002</v>
      </c>
      <c r="G30" s="83">
        <f>'POSEBNI DIO'!G40+'POSEBNI DIO'!G54+'POSEBNI DIO'!G63</f>
        <v>6536.13</v>
      </c>
      <c r="H30" s="83">
        <f>'POSEBNI DIO'!H40+'POSEBNI DIO'!H54+'POSEBNI DIO'!H63</f>
        <v>9359.9700000000012</v>
      </c>
      <c r="I30" s="83">
        <f>'POSEBNI DIO'!I40+'POSEBNI DIO'!I54+'POSEBNI DIO'!I63</f>
        <v>9359.9700000000012</v>
      </c>
      <c r="J30" s="83">
        <f>'POSEBNI DIO'!J40+'POSEBNI DIO'!J54+'POSEBNI DIO'!J63</f>
        <v>6551.98</v>
      </c>
    </row>
    <row r="31" spans="1:10" x14ac:dyDescent="0.25">
      <c r="A31" s="10"/>
      <c r="B31" s="25">
        <v>639</v>
      </c>
      <c r="C31" s="11" t="s">
        <v>188</v>
      </c>
      <c r="D31" s="11" t="s">
        <v>178</v>
      </c>
      <c r="E31" s="83">
        <f>'POSEBNI DIO'!E44</f>
        <v>0</v>
      </c>
      <c r="F31" s="83">
        <f>'POSEBNI DIO'!F44</f>
        <v>0</v>
      </c>
      <c r="G31" s="83">
        <f>'POSEBNI DIO'!G44</f>
        <v>4853.72</v>
      </c>
      <c r="H31" s="83">
        <f>'POSEBNI DIO'!H44</f>
        <v>0</v>
      </c>
      <c r="I31" s="83">
        <f>'POSEBNI DIO'!I44</f>
        <v>0</v>
      </c>
      <c r="J31" s="83">
        <f>'POSEBNI DIO'!J44</f>
        <v>0</v>
      </c>
    </row>
    <row r="32" spans="1:10" x14ac:dyDescent="0.25">
      <c r="A32" s="10"/>
      <c r="B32" s="10">
        <v>68</v>
      </c>
      <c r="C32" s="11" t="s">
        <v>46</v>
      </c>
      <c r="D32" s="11" t="s">
        <v>171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</row>
    <row r="33" spans="1:10" x14ac:dyDescent="0.25">
      <c r="A33" s="12">
        <v>7</v>
      </c>
      <c r="B33" s="13"/>
      <c r="C33" s="13"/>
      <c r="D33" s="23" t="s">
        <v>14</v>
      </c>
      <c r="E33" s="64">
        <f>E34</f>
        <v>0</v>
      </c>
      <c r="F33" s="64">
        <f t="shared" ref="F33:J33" si="12">F34</f>
        <v>0</v>
      </c>
      <c r="G33" s="64">
        <f t="shared" si="12"/>
        <v>0</v>
      </c>
      <c r="H33" s="64">
        <f t="shared" si="12"/>
        <v>0</v>
      </c>
      <c r="I33" s="64">
        <f t="shared" si="12"/>
        <v>0</v>
      </c>
      <c r="J33" s="64">
        <f t="shared" si="12"/>
        <v>0</v>
      </c>
    </row>
    <row r="34" spans="1:10" x14ac:dyDescent="0.25">
      <c r="A34" s="14"/>
      <c r="B34" s="14">
        <v>72</v>
      </c>
      <c r="C34" s="14"/>
      <c r="D34" s="24" t="s">
        <v>35</v>
      </c>
      <c r="E34" s="65">
        <f>E35</f>
        <v>0</v>
      </c>
      <c r="F34" s="65">
        <f t="shared" ref="F34:J34" si="13">F35</f>
        <v>0</v>
      </c>
      <c r="G34" s="65">
        <f t="shared" si="13"/>
        <v>0</v>
      </c>
      <c r="H34" s="65">
        <f t="shared" si="13"/>
        <v>0</v>
      </c>
      <c r="I34" s="65">
        <f t="shared" si="13"/>
        <v>0</v>
      </c>
      <c r="J34" s="65">
        <f t="shared" si="13"/>
        <v>0</v>
      </c>
    </row>
    <row r="35" spans="1:10" x14ac:dyDescent="0.25">
      <c r="A35" s="14"/>
      <c r="B35" s="14"/>
      <c r="C35" s="11" t="s">
        <v>51</v>
      </c>
      <c r="D35" s="11" t="s">
        <v>52</v>
      </c>
      <c r="E35" s="73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</row>
    <row r="36" spans="1:10" x14ac:dyDescent="0.25">
      <c r="A36" s="79"/>
      <c r="B36" s="79"/>
      <c r="C36" s="80"/>
      <c r="D36" s="80"/>
      <c r="E36" s="81"/>
      <c r="F36" s="82"/>
      <c r="G36" s="82"/>
      <c r="H36" s="82"/>
      <c r="I36" s="82"/>
      <c r="J36" s="82"/>
    </row>
    <row r="37" spans="1:10" ht="6.75" customHeight="1" x14ac:dyDescent="0.25"/>
    <row r="39" spans="1:10" ht="15.75" customHeight="1" x14ac:dyDescent="0.25">
      <c r="A39" s="140" t="s">
        <v>15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18" x14ac:dyDescent="0.25">
      <c r="A40" s="4"/>
      <c r="B40" s="4"/>
      <c r="C40" s="4"/>
      <c r="D40" s="4"/>
      <c r="E40" s="22"/>
      <c r="F40" s="4"/>
      <c r="G40" s="4"/>
      <c r="H40" s="5"/>
      <c r="I40" s="5"/>
      <c r="J40" s="5"/>
    </row>
    <row r="41" spans="1:10" ht="25.5" x14ac:dyDescent="0.25">
      <c r="A41" s="18" t="s">
        <v>9</v>
      </c>
      <c r="B41" s="17" t="s">
        <v>10</v>
      </c>
      <c r="C41" s="17" t="s">
        <v>11</v>
      </c>
      <c r="D41" s="17" t="s">
        <v>16</v>
      </c>
      <c r="E41" s="120" t="s">
        <v>172</v>
      </c>
      <c r="F41" s="18" t="s">
        <v>184</v>
      </c>
      <c r="G41" s="18" t="s">
        <v>177</v>
      </c>
      <c r="H41" s="18" t="s">
        <v>187</v>
      </c>
      <c r="I41" s="18" t="s">
        <v>189</v>
      </c>
      <c r="J41" s="18" t="s">
        <v>190</v>
      </c>
    </row>
    <row r="42" spans="1:10" x14ac:dyDescent="0.25">
      <c r="A42" s="162">
        <v>1</v>
      </c>
      <c r="B42" s="163"/>
      <c r="C42" s="164"/>
      <c r="D42" s="17">
        <v>2</v>
      </c>
      <c r="E42" s="17">
        <v>3</v>
      </c>
      <c r="F42" s="18">
        <v>4</v>
      </c>
      <c r="G42" s="18">
        <v>5</v>
      </c>
      <c r="H42" s="18">
        <v>6</v>
      </c>
      <c r="I42" s="18">
        <v>7</v>
      </c>
      <c r="J42" s="18">
        <v>8</v>
      </c>
    </row>
    <row r="43" spans="1:10" ht="15.75" customHeight="1" x14ac:dyDescent="0.25">
      <c r="A43" s="9">
        <v>3</v>
      </c>
      <c r="B43" s="9"/>
      <c r="C43" s="9"/>
      <c r="D43" s="9" t="s">
        <v>17</v>
      </c>
      <c r="E43" s="64">
        <f t="shared" ref="E43:J43" si="14">E44+E57+E70+E80+E90</f>
        <v>642978.5</v>
      </c>
      <c r="F43" s="64">
        <f t="shared" si="14"/>
        <v>609976.21</v>
      </c>
      <c r="G43" s="64">
        <f t="shared" si="14"/>
        <v>617302.81999999995</v>
      </c>
      <c r="H43" s="64">
        <f t="shared" si="14"/>
        <v>649618.33000000007</v>
      </c>
      <c r="I43" s="64">
        <f t="shared" si="14"/>
        <v>667618.32999999996</v>
      </c>
      <c r="J43" s="64">
        <f t="shared" si="14"/>
        <v>678119.74</v>
      </c>
    </row>
    <row r="44" spans="1:10" ht="15.75" customHeight="1" x14ac:dyDescent="0.25">
      <c r="A44" s="9"/>
      <c r="B44" s="14">
        <v>31</v>
      </c>
      <c r="C44" s="14"/>
      <c r="D44" s="14" t="s">
        <v>18</v>
      </c>
      <c r="E44" s="64">
        <f>E45+E46+E48+E49+E51+E53+E54+E55+E56+E50+E52+E47</f>
        <v>507476.68</v>
      </c>
      <c r="F44" s="64">
        <f t="shared" ref="F44:J44" si="15">F45+F46+F48+F49+F51+F53+F54+F55+F56+F50+F52+F47</f>
        <v>493348.72</v>
      </c>
      <c r="G44" s="64">
        <f t="shared" si="15"/>
        <v>493751.32999999996</v>
      </c>
      <c r="H44" s="64">
        <f t="shared" si="15"/>
        <v>522627.72000000003</v>
      </c>
      <c r="I44" s="64">
        <f t="shared" si="15"/>
        <v>537627.72</v>
      </c>
      <c r="J44" s="64">
        <f t="shared" si="15"/>
        <v>545839.4</v>
      </c>
    </row>
    <row r="45" spans="1:10" x14ac:dyDescent="0.25">
      <c r="A45" s="10"/>
      <c r="B45" s="10"/>
      <c r="C45" s="11" t="s">
        <v>50</v>
      </c>
      <c r="D45" s="11" t="s">
        <v>13</v>
      </c>
      <c r="E45" s="73">
        <f>'POSEBNI DIO'!E24+'POSEBNI DIO'!E32+'POSEBNI DIO'!E38+'POSEBNI DIO'!E49+'POSEBNI DIO'!E61</f>
        <v>10762.14</v>
      </c>
      <c r="F45" s="73">
        <f>'POSEBNI DIO'!F24+'POSEBNI DIO'!F32+'POSEBNI DIO'!F38+'POSEBNI DIO'!F49+'POSEBNI DIO'!F61</f>
        <v>10927.98</v>
      </c>
      <c r="G45" s="73">
        <f>'POSEBNI DIO'!G24+'POSEBNI DIO'!G32+'POSEBNI DIO'!G38+'POSEBNI DIO'!G49+'POSEBNI DIO'!G61</f>
        <v>11885.62</v>
      </c>
      <c r="H45" s="73">
        <f>'POSEBNI DIO'!H24+'POSEBNI DIO'!H32+'POSEBNI DIO'!H38+'POSEBNI DIO'!H49+'POSEBNI DIO'!H61</f>
        <v>12328.79</v>
      </c>
      <c r="I45" s="73">
        <f>'POSEBNI DIO'!I24+'POSEBNI DIO'!I32+'POSEBNI DIO'!I38+'POSEBNI DIO'!I49+'POSEBNI DIO'!I61</f>
        <v>12328.79</v>
      </c>
      <c r="J45" s="73">
        <f>'POSEBNI DIO'!J24+'POSEBNI DIO'!J32+'POSEBNI DIO'!J38+'POSEBNI DIO'!J49+'POSEBNI DIO'!J61</f>
        <v>8630.15</v>
      </c>
    </row>
    <row r="46" spans="1:10" x14ac:dyDescent="0.25">
      <c r="A46" s="10"/>
      <c r="B46" s="10"/>
      <c r="C46" s="16" t="s">
        <v>46</v>
      </c>
      <c r="D46" s="16" t="s">
        <v>47</v>
      </c>
      <c r="E46" s="66">
        <f>'POSEBNI DIO'!E79</f>
        <v>0</v>
      </c>
      <c r="F46" s="66">
        <f>'POSEBNI DIO'!F79</f>
        <v>0</v>
      </c>
      <c r="G46" s="66">
        <f>'POSEBNI DIO'!G79</f>
        <v>0</v>
      </c>
      <c r="H46" s="66">
        <f>'POSEBNI DIO'!H79</f>
        <v>0</v>
      </c>
      <c r="I46" s="66">
        <f>'POSEBNI DIO'!I79</f>
        <v>0</v>
      </c>
      <c r="J46" s="66">
        <f>'POSEBNI DIO'!J79</f>
        <v>0</v>
      </c>
    </row>
    <row r="47" spans="1:10" x14ac:dyDescent="0.25">
      <c r="A47" s="10"/>
      <c r="B47" s="10"/>
      <c r="C47" s="115" t="s">
        <v>46</v>
      </c>
      <c r="D47" s="16" t="s">
        <v>173</v>
      </c>
      <c r="E47" s="66">
        <f>'POSEBNI DIO'!E84</f>
        <v>0</v>
      </c>
      <c r="F47" s="66">
        <f>'POSEBNI DIO'!F84</f>
        <v>0</v>
      </c>
      <c r="G47" s="66">
        <f>'POSEBNI DIO'!G84</f>
        <v>0</v>
      </c>
      <c r="H47" s="66">
        <f>'POSEBNI DIO'!H84</f>
        <v>0</v>
      </c>
      <c r="I47" s="66">
        <f>'POSEBNI DIO'!I84</f>
        <v>0</v>
      </c>
      <c r="J47" s="66">
        <f>'POSEBNI DIO'!J84</f>
        <v>0</v>
      </c>
    </row>
    <row r="48" spans="1:10" x14ac:dyDescent="0.25">
      <c r="A48" s="14"/>
      <c r="B48" s="14"/>
      <c r="C48" s="11" t="s">
        <v>55</v>
      </c>
      <c r="D48" s="11" t="s">
        <v>56</v>
      </c>
      <c r="E48" s="73">
        <f>'POSEBNI DIO'!E19</f>
        <v>0</v>
      </c>
      <c r="F48" s="73">
        <f>'POSEBNI DIO'!F19</f>
        <v>0</v>
      </c>
      <c r="G48" s="73">
        <f>'POSEBNI DIO'!G19</f>
        <v>0</v>
      </c>
      <c r="H48" s="73">
        <f>'POSEBNI DIO'!H19</f>
        <v>0</v>
      </c>
      <c r="I48" s="73">
        <f>'POSEBNI DIO'!I19</f>
        <v>0</v>
      </c>
      <c r="J48" s="73">
        <f>'POSEBNI DIO'!J19</f>
        <v>0</v>
      </c>
    </row>
    <row r="49" spans="1:10" ht="15" customHeight="1" x14ac:dyDescent="0.25">
      <c r="A49" s="10"/>
      <c r="B49" s="10"/>
      <c r="C49" s="11" t="s">
        <v>43</v>
      </c>
      <c r="D49" s="15" t="s">
        <v>44</v>
      </c>
      <c r="E49" s="67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</row>
    <row r="50" spans="1:10" ht="15" customHeight="1" x14ac:dyDescent="0.25">
      <c r="A50" s="10"/>
      <c r="B50" s="10"/>
      <c r="C50" s="11" t="s">
        <v>163</v>
      </c>
      <c r="D50" s="15" t="s">
        <v>164</v>
      </c>
      <c r="E50" s="67">
        <f>'POSEBNI DIO'!E52</f>
        <v>0</v>
      </c>
      <c r="F50" s="67">
        <f>'POSEBNI DIO'!F52</f>
        <v>0</v>
      </c>
      <c r="G50" s="67">
        <f>'POSEBNI DIO'!G52</f>
        <v>475.86</v>
      </c>
      <c r="H50" s="67">
        <f>'POSEBNI DIO'!H52</f>
        <v>1544.83</v>
      </c>
      <c r="I50" s="67">
        <f>'POSEBNI DIO'!I52</f>
        <v>1544.83</v>
      </c>
      <c r="J50" s="67">
        <f>'POSEBNI DIO'!J52</f>
        <v>1081.3800000000001</v>
      </c>
    </row>
    <row r="51" spans="1:10" x14ac:dyDescent="0.25">
      <c r="A51" s="10"/>
      <c r="B51" s="25"/>
      <c r="C51" s="11" t="s">
        <v>53</v>
      </c>
      <c r="D51" s="11" t="s">
        <v>54</v>
      </c>
      <c r="E51" s="73">
        <f>'POSEBNI DIO'!E42+'POSEBNI DIO'!E56+'POSEBNI DIO'!E65</f>
        <v>13472.42</v>
      </c>
      <c r="F51" s="73">
        <f>'POSEBNI DIO'!F42+'POSEBNI DIO'!F56+'POSEBNI DIO'!F65</f>
        <v>12420.740000000002</v>
      </c>
      <c r="G51" s="73">
        <f>'POSEBNI DIO'!G42+'POSEBNI DIO'!G56+'POSEBNI DIO'!G65</f>
        <v>6536.13</v>
      </c>
      <c r="H51" s="73">
        <f>'POSEBNI DIO'!H42+'POSEBNI DIO'!H56+'POSEBNI DIO'!H65</f>
        <v>8754.1</v>
      </c>
      <c r="I51" s="73">
        <f>'POSEBNI DIO'!I42+'POSEBNI DIO'!I56+'POSEBNI DIO'!I65</f>
        <v>8754.1</v>
      </c>
      <c r="J51" s="73">
        <f>'POSEBNI DIO'!J42+'POSEBNI DIO'!J56+'POSEBNI DIO'!J65</f>
        <v>6127.87</v>
      </c>
    </row>
    <row r="52" spans="1:10" x14ac:dyDescent="0.25">
      <c r="A52" s="10"/>
      <c r="B52" s="25"/>
      <c r="C52" s="11" t="s">
        <v>53</v>
      </c>
      <c r="D52" s="11" t="s">
        <v>182</v>
      </c>
      <c r="E52" s="73">
        <f>'POSEBNI DIO'!E44</f>
        <v>0</v>
      </c>
      <c r="F52" s="73">
        <f>'POSEBNI DIO'!F44</f>
        <v>0</v>
      </c>
      <c r="G52" s="73">
        <f>'POSEBNI DIO'!G44</f>
        <v>4853.72</v>
      </c>
      <c r="H52" s="73">
        <f>'POSEBNI DIO'!H44</f>
        <v>0</v>
      </c>
      <c r="I52" s="73">
        <f>'POSEBNI DIO'!I44</f>
        <v>0</v>
      </c>
      <c r="J52" s="73">
        <f>'POSEBNI DIO'!J44</f>
        <v>0</v>
      </c>
    </row>
    <row r="53" spans="1:10" x14ac:dyDescent="0.25">
      <c r="A53" s="10"/>
      <c r="B53" s="10"/>
      <c r="C53" s="11" t="s">
        <v>39</v>
      </c>
      <c r="D53" s="11" t="s">
        <v>40</v>
      </c>
      <c r="E53" s="73">
        <f>'POSEBNI DIO'!E96</f>
        <v>483242.12</v>
      </c>
      <c r="F53" s="73">
        <f>'POSEBNI DIO'!F96</f>
        <v>470000</v>
      </c>
      <c r="G53" s="73">
        <f>'POSEBNI DIO'!G96</f>
        <v>470000</v>
      </c>
      <c r="H53" s="73">
        <f>'POSEBNI DIO'!H96</f>
        <v>500000</v>
      </c>
      <c r="I53" s="73">
        <f>'POSEBNI DIO'!I96</f>
        <v>515000</v>
      </c>
      <c r="J53" s="73">
        <f>'POSEBNI DIO'!J96</f>
        <v>530000</v>
      </c>
    </row>
    <row r="54" spans="1:10" x14ac:dyDescent="0.25">
      <c r="A54" s="10"/>
      <c r="B54" s="25"/>
      <c r="C54" s="11" t="s">
        <v>41</v>
      </c>
      <c r="D54" s="11" t="s">
        <v>42</v>
      </c>
      <c r="E54" s="73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</row>
    <row r="55" spans="1:10" s="37" customFormat="1" x14ac:dyDescent="0.25">
      <c r="A55" s="11"/>
      <c r="B55" s="16"/>
      <c r="C55" s="16" t="s">
        <v>48</v>
      </c>
      <c r="D55" s="16" t="s">
        <v>49</v>
      </c>
      <c r="E55" s="66">
        <f>'POSEBNI DIO'!E102</f>
        <v>0</v>
      </c>
      <c r="F55" s="66">
        <f>'POSEBNI DIO'!F102</f>
        <v>0</v>
      </c>
      <c r="G55" s="66">
        <f>'POSEBNI DIO'!G102</f>
        <v>0</v>
      </c>
      <c r="H55" s="66">
        <f>'POSEBNI DIO'!H102</f>
        <v>0</v>
      </c>
      <c r="I55" s="66">
        <f>'POSEBNI DIO'!I102</f>
        <v>0</v>
      </c>
      <c r="J55" s="66">
        <f>'POSEBNI DIO'!J102</f>
        <v>0</v>
      </c>
    </row>
    <row r="56" spans="1:10" x14ac:dyDescent="0.25">
      <c r="A56" s="14"/>
      <c r="B56" s="14"/>
      <c r="C56" s="11" t="s">
        <v>51</v>
      </c>
      <c r="D56" s="11" t="s">
        <v>52</v>
      </c>
      <c r="E56" s="73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</row>
    <row r="57" spans="1:10" x14ac:dyDescent="0.25">
      <c r="A57" s="10"/>
      <c r="B57" s="10">
        <v>32</v>
      </c>
      <c r="C57" s="11"/>
      <c r="D57" s="10" t="s">
        <v>30</v>
      </c>
      <c r="E57" s="75">
        <f>E58+E60+E62+E63+E64+E65+E66+E67+E68+E69+E59+E61</f>
        <v>134821.91999999998</v>
      </c>
      <c r="F57" s="75">
        <f t="shared" ref="F57:I57" si="16">F58+F60+F62+F63+F64+F65+F66+F67+F68+F69+F59+F61</f>
        <v>116007.49</v>
      </c>
      <c r="G57" s="75">
        <f t="shared" si="16"/>
        <v>122758.48999999999</v>
      </c>
      <c r="H57" s="75">
        <f t="shared" si="16"/>
        <v>126247.60999999999</v>
      </c>
      <c r="I57" s="75">
        <f t="shared" si="16"/>
        <v>129247.60999999999</v>
      </c>
      <c r="J57" s="75">
        <f t="shared" ref="J57" si="17">J58+J60+J62+J63+J64+J65+J66+J67+J68+J69+J59+J61</f>
        <v>131537.34</v>
      </c>
    </row>
    <row r="58" spans="1:10" x14ac:dyDescent="0.25">
      <c r="A58" s="10"/>
      <c r="B58" s="10"/>
      <c r="C58" s="11" t="s">
        <v>50</v>
      </c>
      <c r="D58" s="11" t="s">
        <v>13</v>
      </c>
      <c r="E58" s="73">
        <f>'POSEBNI DIO'!E13+'POSEBNI DIO'!E25+'POSEBNI DIO'!E39+'POSEBNI DIO'!E50+'POSEBNI DIO'!E62</f>
        <v>1378.71</v>
      </c>
      <c r="F58" s="73">
        <f>'POSEBNI DIO'!F13+'POSEBNI DIO'!F25+'POSEBNI DIO'!F39+'POSEBNI DIO'!F50+'POSEBNI DIO'!F62</f>
        <v>2193.9</v>
      </c>
      <c r="G58" s="73">
        <f>'POSEBNI DIO'!G13+'POSEBNI DIO'!G25+'POSEBNI DIO'!G39+'POSEBNI DIO'!G50+'POSEBNI DIO'!G62</f>
        <v>3972</v>
      </c>
      <c r="H58" s="73">
        <f>'POSEBNI DIO'!H13+'POSEBNI DIO'!H25+'POSEBNI DIO'!H39+'POSEBNI DIO'!H50+'POSEBNI DIO'!H62</f>
        <v>1654.81</v>
      </c>
      <c r="I58" s="73">
        <f>'POSEBNI DIO'!I13+'POSEBNI DIO'!I25+'POSEBNI DIO'!I39+'POSEBNI DIO'!I50+'POSEBNI DIO'!I62</f>
        <v>1654.81</v>
      </c>
      <c r="J58" s="73">
        <f>'POSEBNI DIO'!J13+'POSEBNI DIO'!J25+'POSEBNI DIO'!J39+'POSEBNI DIO'!J50+'POSEBNI DIO'!J62</f>
        <v>1158.3699999999999</v>
      </c>
    </row>
    <row r="59" spans="1:10" x14ac:dyDescent="0.25">
      <c r="A59" s="10"/>
      <c r="B59" s="10"/>
      <c r="C59" s="11" t="s">
        <v>50</v>
      </c>
      <c r="D59" s="11" t="s">
        <v>181</v>
      </c>
      <c r="E59" s="73">
        <f>'POSEBNI DIO'!E15</f>
        <v>3134.63</v>
      </c>
      <c r="F59" s="73">
        <f>'POSEBNI DIO'!F15</f>
        <v>0</v>
      </c>
      <c r="G59" s="73">
        <f>'POSEBNI DIO'!G15</f>
        <v>0</v>
      </c>
      <c r="H59" s="73">
        <f>'POSEBNI DIO'!H15</f>
        <v>0</v>
      </c>
      <c r="I59" s="73">
        <f>'POSEBNI DIO'!I15</f>
        <v>0</v>
      </c>
      <c r="J59" s="73">
        <f>'POSEBNI DIO'!J15</f>
        <v>0</v>
      </c>
    </row>
    <row r="60" spans="1:10" x14ac:dyDescent="0.25">
      <c r="A60" s="10"/>
      <c r="B60" s="10"/>
      <c r="C60" s="16" t="s">
        <v>46</v>
      </c>
      <c r="D60" s="16" t="s">
        <v>47</v>
      </c>
      <c r="E60" s="66">
        <f>'POSEBNI DIO'!E80+'POSEBNI DIO'!E109</f>
        <v>301.5</v>
      </c>
      <c r="F60" s="66">
        <f>'POSEBNI DIO'!F80+'POSEBNI DIO'!F109</f>
        <v>1421</v>
      </c>
      <c r="G60" s="66">
        <f>'POSEBNI DIO'!G80+'POSEBNI DIO'!G109</f>
        <v>1421</v>
      </c>
      <c r="H60" s="66">
        <f>'POSEBNI DIO'!H80+'POSEBNI DIO'!H109</f>
        <v>1501</v>
      </c>
      <c r="I60" s="66">
        <f>'POSEBNI DIO'!I80+'POSEBNI DIO'!I109</f>
        <v>1501</v>
      </c>
      <c r="J60" s="66">
        <f>'POSEBNI DIO'!J80+'POSEBNI DIO'!J109</f>
        <v>1501</v>
      </c>
    </row>
    <row r="61" spans="1:10" x14ac:dyDescent="0.25">
      <c r="A61" s="10"/>
      <c r="B61" s="10"/>
      <c r="C61" s="115" t="s">
        <v>46</v>
      </c>
      <c r="D61" s="16" t="s">
        <v>173</v>
      </c>
      <c r="E61" s="66">
        <f>'POSEBNI DIO'!E85+'POSEBNI DIO'!E114</f>
        <v>1063.69</v>
      </c>
      <c r="F61" s="66">
        <f>'POSEBNI DIO'!F85+'POSEBNI DIO'!F114</f>
        <v>0</v>
      </c>
      <c r="G61" s="66">
        <f>'POSEBNI DIO'!G85+'POSEBNI DIO'!G114</f>
        <v>1839.92</v>
      </c>
      <c r="H61" s="66">
        <f>'POSEBNI DIO'!H85+'POSEBNI DIO'!H114</f>
        <v>0</v>
      </c>
      <c r="I61" s="66">
        <f>'POSEBNI DIO'!I85+'POSEBNI DIO'!I114</f>
        <v>0</v>
      </c>
      <c r="J61" s="66">
        <f>'POSEBNI DIO'!J85+'POSEBNI DIO'!J114</f>
        <v>0</v>
      </c>
    </row>
    <row r="62" spans="1:10" x14ac:dyDescent="0.25">
      <c r="A62" s="14"/>
      <c r="B62" s="14"/>
      <c r="C62" s="11" t="s">
        <v>55</v>
      </c>
      <c r="D62" s="11" t="s">
        <v>56</v>
      </c>
      <c r="E62" s="73">
        <f>'POSEBNI DIO'!E20+'POSEBNI DIO'!E88+'POSEBNI DIO'!E119+'POSEBNI DIO'!E131</f>
        <v>61008.9</v>
      </c>
      <c r="F62" s="73">
        <f>'POSEBNI DIO'!F20+'POSEBNI DIO'!F88+'POSEBNI DIO'!F119+'POSEBNI DIO'!F131</f>
        <v>49025.96</v>
      </c>
      <c r="G62" s="73">
        <f>'POSEBNI DIO'!G20+'POSEBNI DIO'!G88+'POSEBNI DIO'!G119+'POSEBNI DIO'!G131</f>
        <v>49286.28</v>
      </c>
      <c r="H62" s="73">
        <f>'POSEBNI DIO'!H20+'POSEBNI DIO'!H88+'POSEBNI DIO'!H119+'POSEBNI DIO'!H131</f>
        <v>49336.28</v>
      </c>
      <c r="I62" s="73">
        <f>'POSEBNI DIO'!I20+'POSEBNI DIO'!I88+'POSEBNI DIO'!I119+'POSEBNI DIO'!I131</f>
        <v>49336.28</v>
      </c>
      <c r="J62" s="73">
        <f>'POSEBNI DIO'!J20+'POSEBNI DIO'!J88+'POSEBNI DIO'!J119+'POSEBNI DIO'!J131</f>
        <v>49336.28</v>
      </c>
    </row>
    <row r="63" spans="1:10" ht="15" customHeight="1" x14ac:dyDescent="0.25">
      <c r="A63" s="10"/>
      <c r="B63" s="10"/>
      <c r="C63" s="11" t="s">
        <v>43</v>
      </c>
      <c r="D63" s="15" t="s">
        <v>44</v>
      </c>
      <c r="E63" s="67">
        <f>'POSEBNI DIO'!E92</f>
        <v>0</v>
      </c>
      <c r="F63" s="67">
        <f>'POSEBNI DIO'!F92</f>
        <v>0</v>
      </c>
      <c r="G63" s="67">
        <f>'POSEBNI DIO'!G92</f>
        <v>0</v>
      </c>
      <c r="H63" s="67">
        <f>'POSEBNI DIO'!H92</f>
        <v>0</v>
      </c>
      <c r="I63" s="67">
        <f>'POSEBNI DIO'!I92</f>
        <v>0</v>
      </c>
      <c r="J63" s="67">
        <f>'POSEBNI DIO'!J92</f>
        <v>0</v>
      </c>
    </row>
    <row r="64" spans="1:10" x14ac:dyDescent="0.25">
      <c r="A64" s="10"/>
      <c r="B64" s="10"/>
      <c r="C64" s="11" t="s">
        <v>163</v>
      </c>
      <c r="D64" s="15" t="s">
        <v>164</v>
      </c>
      <c r="E64" s="67">
        <f>'POSEBNI DIO'!E74+'POSEBNI DIO'!E53</f>
        <v>44</v>
      </c>
      <c r="F64" s="67">
        <f>'POSEBNI DIO'!F74+'POSEBNI DIO'!F53</f>
        <v>0</v>
      </c>
      <c r="G64" s="67">
        <f>'POSEBNI DIO'!G74+'POSEBNI DIO'!G53</f>
        <v>0</v>
      </c>
      <c r="H64" s="67">
        <f>'POSEBNI DIO'!H74+'POSEBNI DIO'!H53</f>
        <v>106.92</v>
      </c>
      <c r="I64" s="67">
        <f>'POSEBNI DIO'!I74+'POSEBNI DIO'!I53</f>
        <v>106.92</v>
      </c>
      <c r="J64" s="67">
        <f>'POSEBNI DIO'!J74+'POSEBNI DIO'!J53</f>
        <v>74.849999999999994</v>
      </c>
    </row>
    <row r="65" spans="1:10" x14ac:dyDescent="0.25">
      <c r="A65" s="10"/>
      <c r="B65" s="25"/>
      <c r="C65" s="11" t="s">
        <v>53</v>
      </c>
      <c r="D65" s="11" t="s">
        <v>54</v>
      </c>
      <c r="E65" s="73">
        <f>'POSEBNI DIO'!E43+'POSEBNI DIO'!E57+'POSEBNI DIO'!E66</f>
        <v>1242.0999999999999</v>
      </c>
      <c r="F65" s="73">
        <f>'POSEBNI DIO'!F43+'POSEBNI DIO'!F57+'POSEBNI DIO'!F66</f>
        <v>0</v>
      </c>
      <c r="G65" s="73">
        <f>'POSEBNI DIO'!G43+'POSEBNI DIO'!G57+'POSEBNI DIO'!G66</f>
        <v>0</v>
      </c>
      <c r="H65" s="73">
        <f>'POSEBNI DIO'!H43+'POSEBNI DIO'!H57+'POSEBNI DIO'!H66</f>
        <v>605.87</v>
      </c>
      <c r="I65" s="73">
        <f>'POSEBNI DIO'!I43+'POSEBNI DIO'!I57+'POSEBNI DIO'!I66</f>
        <v>605.87</v>
      </c>
      <c r="J65" s="73">
        <f>'POSEBNI DIO'!J43+'POSEBNI DIO'!J57+'POSEBNI DIO'!J66</f>
        <v>424.11</v>
      </c>
    </row>
    <row r="66" spans="1:10" x14ac:dyDescent="0.25">
      <c r="A66" s="10"/>
      <c r="B66" s="10"/>
      <c r="C66" s="11" t="s">
        <v>39</v>
      </c>
      <c r="D66" s="11" t="s">
        <v>40</v>
      </c>
      <c r="E66" s="73">
        <f>'POSEBNI DIO'!E97+'POSEBNI DIO'!E34</f>
        <v>53759.229999999996</v>
      </c>
      <c r="F66" s="73">
        <f>'POSEBNI DIO'!F97+'POSEBNI DIO'!F34</f>
        <v>62476.630000000005</v>
      </c>
      <c r="G66" s="73">
        <f>'POSEBNI DIO'!G97+'POSEBNI DIO'!G34</f>
        <v>60409.81</v>
      </c>
      <c r="H66" s="73">
        <f>'POSEBNI DIO'!H97+'POSEBNI DIO'!H34</f>
        <v>62042.729999999996</v>
      </c>
      <c r="I66" s="73">
        <f>'POSEBNI DIO'!I97+'POSEBNI DIO'!I34</f>
        <v>64042.729999999996</v>
      </c>
      <c r="J66" s="73">
        <f>'POSEBNI DIO'!J97+'POSEBNI DIO'!J34</f>
        <v>66042.73</v>
      </c>
    </row>
    <row r="67" spans="1:10" x14ac:dyDescent="0.25">
      <c r="A67" s="10"/>
      <c r="B67" s="25"/>
      <c r="C67" s="11" t="s">
        <v>41</v>
      </c>
      <c r="D67" s="11" t="s">
        <v>42</v>
      </c>
      <c r="E67" s="73">
        <v>12242.23</v>
      </c>
      <c r="F67" s="59">
        <v>0</v>
      </c>
      <c r="G67" s="59">
        <v>4939.4799999999996</v>
      </c>
      <c r="H67" s="59">
        <v>10000</v>
      </c>
      <c r="I67" s="59">
        <v>11000</v>
      </c>
      <c r="J67" s="59">
        <v>12000</v>
      </c>
    </row>
    <row r="68" spans="1:10" s="37" customFormat="1" x14ac:dyDescent="0.25">
      <c r="A68" s="11"/>
      <c r="B68" s="16"/>
      <c r="C68" s="16" t="s">
        <v>48</v>
      </c>
      <c r="D68" s="16" t="s">
        <v>49</v>
      </c>
      <c r="E68" s="66">
        <f>'POSEBNI DIO'!E103</f>
        <v>646.92999999999995</v>
      </c>
      <c r="F68" s="66">
        <f>'POSEBNI DIO'!F103</f>
        <v>890</v>
      </c>
      <c r="G68" s="66">
        <f>'POSEBNI DIO'!G103</f>
        <v>890</v>
      </c>
      <c r="H68" s="66">
        <f>'POSEBNI DIO'!H103</f>
        <v>1000</v>
      </c>
      <c r="I68" s="66">
        <f>'POSEBNI DIO'!I103</f>
        <v>1000</v>
      </c>
      <c r="J68" s="66">
        <f>'POSEBNI DIO'!J103</f>
        <v>1000</v>
      </c>
    </row>
    <row r="69" spans="1:10" x14ac:dyDescent="0.25">
      <c r="A69" s="14"/>
      <c r="B69" s="14"/>
      <c r="C69" s="11" t="s">
        <v>51</v>
      </c>
      <c r="D69" s="11" t="s">
        <v>52</v>
      </c>
      <c r="E69" s="73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</row>
    <row r="70" spans="1:10" x14ac:dyDescent="0.25">
      <c r="A70" s="10"/>
      <c r="B70" s="10">
        <v>34</v>
      </c>
      <c r="C70" s="11"/>
      <c r="D70" s="10" t="s">
        <v>57</v>
      </c>
      <c r="E70" s="75">
        <f>E72+E71+E73+E74+E75+E76+E77+E78+E79</f>
        <v>443.41</v>
      </c>
      <c r="F70" s="75">
        <f t="shared" ref="F70:I70" si="18">F72+F71+F73+F74+F75+F76+F77+F78+F79</f>
        <v>620</v>
      </c>
      <c r="G70" s="75">
        <f t="shared" si="18"/>
        <v>550</v>
      </c>
      <c r="H70" s="75">
        <f t="shared" si="18"/>
        <v>500</v>
      </c>
      <c r="I70" s="75">
        <f t="shared" si="18"/>
        <v>500</v>
      </c>
      <c r="J70" s="75">
        <f t="shared" ref="J70" si="19">J72+J71+J73+J74+J75+J76+J77+J78+J79</f>
        <v>500</v>
      </c>
    </row>
    <row r="71" spans="1:10" x14ac:dyDescent="0.25">
      <c r="A71" s="10"/>
      <c r="B71" s="10"/>
      <c r="C71" s="11" t="s">
        <v>50</v>
      </c>
      <c r="D71" s="11" t="s">
        <v>13</v>
      </c>
      <c r="E71" s="73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</row>
    <row r="72" spans="1:10" x14ac:dyDescent="0.25">
      <c r="A72" s="10"/>
      <c r="B72" s="10"/>
      <c r="C72" s="16" t="s">
        <v>46</v>
      </c>
      <c r="D72" s="16" t="s">
        <v>47</v>
      </c>
      <c r="E72" s="66">
        <f>'POSEBNI DIO'!E81</f>
        <v>0</v>
      </c>
      <c r="F72" s="66">
        <f>'POSEBNI DIO'!F81</f>
        <v>70</v>
      </c>
      <c r="G72" s="66">
        <f>'POSEBNI DIO'!G81</f>
        <v>0</v>
      </c>
      <c r="H72" s="66">
        <f>'POSEBNI DIO'!H81</f>
        <v>0</v>
      </c>
      <c r="I72" s="66">
        <f>'POSEBNI DIO'!I81</f>
        <v>0</v>
      </c>
      <c r="J72" s="66">
        <f>'POSEBNI DIO'!J81</f>
        <v>0</v>
      </c>
    </row>
    <row r="73" spans="1:10" x14ac:dyDescent="0.25">
      <c r="A73" s="14"/>
      <c r="B73" s="14"/>
      <c r="C73" s="11" t="s">
        <v>55</v>
      </c>
      <c r="D73" s="11" t="s">
        <v>56</v>
      </c>
      <c r="E73" s="73">
        <f>'POSEBNI DIO'!E89</f>
        <v>443.41</v>
      </c>
      <c r="F73" s="73">
        <f>'POSEBNI DIO'!F89</f>
        <v>550</v>
      </c>
      <c r="G73" s="73">
        <f>'POSEBNI DIO'!G89</f>
        <v>550</v>
      </c>
      <c r="H73" s="73">
        <f>'POSEBNI DIO'!H89</f>
        <v>500</v>
      </c>
      <c r="I73" s="73">
        <f>'POSEBNI DIO'!I89</f>
        <v>500</v>
      </c>
      <c r="J73" s="73">
        <f>'POSEBNI DIO'!J89</f>
        <v>500</v>
      </c>
    </row>
    <row r="74" spans="1:10" ht="15" customHeight="1" x14ac:dyDescent="0.25">
      <c r="A74" s="10"/>
      <c r="B74" s="10"/>
      <c r="C74" s="11" t="s">
        <v>43</v>
      </c>
      <c r="D74" s="15" t="s">
        <v>44</v>
      </c>
      <c r="E74" s="67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</row>
    <row r="75" spans="1:10" x14ac:dyDescent="0.25">
      <c r="A75" s="10"/>
      <c r="B75" s="25"/>
      <c r="C75" s="11" t="s">
        <v>53</v>
      </c>
      <c r="D75" s="11" t="s">
        <v>54</v>
      </c>
      <c r="E75" s="73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</row>
    <row r="76" spans="1:10" x14ac:dyDescent="0.25">
      <c r="A76" s="10"/>
      <c r="B76" s="10"/>
      <c r="C76" s="11" t="s">
        <v>39</v>
      </c>
      <c r="D76" s="11" t="s">
        <v>40</v>
      </c>
      <c r="E76" s="73">
        <f>'POSEBNI DIO'!E98</f>
        <v>0</v>
      </c>
      <c r="F76" s="73">
        <f>'POSEBNI DIO'!F98</f>
        <v>0</v>
      </c>
      <c r="G76" s="73">
        <f>'POSEBNI DIO'!G98</f>
        <v>0</v>
      </c>
      <c r="H76" s="73">
        <f>'POSEBNI DIO'!H98</f>
        <v>0</v>
      </c>
      <c r="I76" s="73">
        <f>'POSEBNI DIO'!I98</f>
        <v>0</v>
      </c>
      <c r="J76" s="73">
        <f>'POSEBNI DIO'!J98</f>
        <v>0</v>
      </c>
    </row>
    <row r="77" spans="1:10" x14ac:dyDescent="0.25">
      <c r="A77" s="10"/>
      <c r="B77" s="25"/>
      <c r="C77" s="11" t="s">
        <v>41</v>
      </c>
      <c r="D77" s="11" t="s">
        <v>42</v>
      </c>
      <c r="E77" s="73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</row>
    <row r="78" spans="1:10" s="37" customFormat="1" x14ac:dyDescent="0.25">
      <c r="A78" s="11"/>
      <c r="B78" s="16"/>
      <c r="C78" s="16" t="s">
        <v>48</v>
      </c>
      <c r="D78" s="16" t="s">
        <v>49</v>
      </c>
      <c r="E78" s="66">
        <v>0</v>
      </c>
      <c r="F78" s="72">
        <v>0</v>
      </c>
      <c r="G78" s="72">
        <v>0</v>
      </c>
      <c r="H78" s="72">
        <v>0</v>
      </c>
      <c r="I78" s="72">
        <v>0</v>
      </c>
      <c r="J78" s="72">
        <v>0</v>
      </c>
    </row>
    <row r="79" spans="1:10" x14ac:dyDescent="0.25">
      <c r="A79" s="14"/>
      <c r="B79" s="14"/>
      <c r="C79" s="11" t="s">
        <v>51</v>
      </c>
      <c r="D79" s="11" t="s">
        <v>52</v>
      </c>
      <c r="E79" s="73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</row>
    <row r="80" spans="1:10" x14ac:dyDescent="0.25">
      <c r="A80" s="10"/>
      <c r="B80" s="10">
        <v>37</v>
      </c>
      <c r="C80" s="11"/>
      <c r="D80" s="10" t="s">
        <v>165</v>
      </c>
      <c r="E80" s="75">
        <f>E81+E82+E83+E84+E85+E86+E87+E88+E89</f>
        <v>0</v>
      </c>
      <c r="F80" s="75">
        <f t="shared" ref="F80:H80" si="20">F81+F82+F83+F84+F85+F86+F87+F88+F89</f>
        <v>0</v>
      </c>
      <c r="G80" s="75">
        <f t="shared" si="20"/>
        <v>0</v>
      </c>
      <c r="H80" s="75">
        <f t="shared" si="20"/>
        <v>0</v>
      </c>
      <c r="I80" s="75">
        <f t="shared" ref="I80:J80" si="21">I81+I82+I83+I84+I85+I86+I87+I88+I89</f>
        <v>0</v>
      </c>
      <c r="J80" s="75">
        <f t="shared" si="21"/>
        <v>0</v>
      </c>
    </row>
    <row r="81" spans="1:10" x14ac:dyDescent="0.25">
      <c r="A81" s="10"/>
      <c r="B81" s="10"/>
      <c r="C81" s="11" t="s">
        <v>50</v>
      </c>
      <c r="D81" s="11" t="s">
        <v>13</v>
      </c>
      <c r="E81" s="7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</row>
    <row r="82" spans="1:10" x14ac:dyDescent="0.25">
      <c r="A82" s="10"/>
      <c r="B82" s="10"/>
      <c r="C82" s="16" t="s">
        <v>46</v>
      </c>
      <c r="D82" s="16" t="s">
        <v>47</v>
      </c>
      <c r="E82" s="66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</row>
    <row r="83" spans="1:10" x14ac:dyDescent="0.25">
      <c r="A83" s="14"/>
      <c r="B83" s="14"/>
      <c r="C83" s="11" t="s">
        <v>55</v>
      </c>
      <c r="D83" s="11" t="s">
        <v>56</v>
      </c>
      <c r="E83" s="73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</row>
    <row r="84" spans="1:10" ht="15" customHeight="1" x14ac:dyDescent="0.25">
      <c r="A84" s="10"/>
      <c r="B84" s="10"/>
      <c r="C84" s="11" t="s">
        <v>43</v>
      </c>
      <c r="D84" s="15" t="s">
        <v>44</v>
      </c>
      <c r="E84" s="67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</row>
    <row r="85" spans="1:10" x14ac:dyDescent="0.25">
      <c r="A85" s="10"/>
      <c r="B85" s="25"/>
      <c r="C85" s="11" t="s">
        <v>53</v>
      </c>
      <c r="D85" s="11" t="s">
        <v>54</v>
      </c>
      <c r="E85" s="73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</row>
    <row r="86" spans="1:10" x14ac:dyDescent="0.25">
      <c r="A86" s="10"/>
      <c r="B86" s="10"/>
      <c r="C86" s="11" t="s">
        <v>39</v>
      </c>
      <c r="D86" s="11" t="s">
        <v>40</v>
      </c>
      <c r="E86" s="73">
        <f>'POSEBNI DIO'!E28+'POSEBNI DIO'!E99</f>
        <v>0</v>
      </c>
      <c r="F86" s="73">
        <f>'POSEBNI DIO'!F28+'POSEBNI DIO'!F99</f>
        <v>0</v>
      </c>
      <c r="G86" s="73">
        <f>'POSEBNI DIO'!G28+'POSEBNI DIO'!G99</f>
        <v>0</v>
      </c>
      <c r="H86" s="73">
        <f>'POSEBNI DIO'!H28</f>
        <v>0</v>
      </c>
      <c r="I86" s="73">
        <f>'POSEBNI DIO'!I28</f>
        <v>0</v>
      </c>
      <c r="J86" s="73">
        <f>'POSEBNI DIO'!J28</f>
        <v>0</v>
      </c>
    </row>
    <row r="87" spans="1:10" x14ac:dyDescent="0.25">
      <c r="A87" s="10"/>
      <c r="B87" s="25"/>
      <c r="C87" s="11" t="s">
        <v>41</v>
      </c>
      <c r="D87" s="11" t="s">
        <v>42</v>
      </c>
      <c r="E87" s="73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</row>
    <row r="88" spans="1:10" s="37" customFormat="1" x14ac:dyDescent="0.25">
      <c r="A88" s="11"/>
      <c r="B88" s="16"/>
      <c r="C88" s="16" t="s">
        <v>48</v>
      </c>
      <c r="D88" s="16" t="s">
        <v>49</v>
      </c>
      <c r="E88" s="66"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</row>
    <row r="89" spans="1:10" x14ac:dyDescent="0.25">
      <c r="A89" s="14"/>
      <c r="B89" s="14"/>
      <c r="C89" s="11" t="s">
        <v>51</v>
      </c>
      <c r="D89" s="11" t="s">
        <v>52</v>
      </c>
      <c r="E89" s="73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</row>
    <row r="90" spans="1:10" x14ac:dyDescent="0.25">
      <c r="A90" s="10"/>
      <c r="B90" s="10">
        <v>38</v>
      </c>
      <c r="C90" s="11"/>
      <c r="D90" s="10" t="s">
        <v>58</v>
      </c>
      <c r="E90" s="75">
        <f>E91+E92+E93+E94+E95+E96+E97+E98+E99</f>
        <v>236.49</v>
      </c>
      <c r="F90" s="75">
        <f t="shared" ref="F90:H90" si="22">F91+F92+F93+F94+F95+F96+F97+F98+F99</f>
        <v>0</v>
      </c>
      <c r="G90" s="75">
        <f t="shared" si="22"/>
        <v>243</v>
      </c>
      <c r="H90" s="75">
        <f t="shared" si="22"/>
        <v>243</v>
      </c>
      <c r="I90" s="75">
        <f t="shared" ref="I90:J90" si="23">I91+I92+I93+I94+I95+I96+I97+I98+I99</f>
        <v>243</v>
      </c>
      <c r="J90" s="75">
        <f t="shared" si="23"/>
        <v>243</v>
      </c>
    </row>
    <row r="91" spans="1:10" x14ac:dyDescent="0.25">
      <c r="A91" s="10"/>
      <c r="B91" s="10"/>
      <c r="C91" s="11" t="s">
        <v>50</v>
      </c>
      <c r="D91" s="11" t="s">
        <v>13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</row>
    <row r="92" spans="1:10" x14ac:dyDescent="0.25">
      <c r="A92" s="10"/>
      <c r="B92" s="10"/>
      <c r="C92" s="16" t="s">
        <v>46</v>
      </c>
      <c r="D92" s="16" t="s">
        <v>47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</row>
    <row r="93" spans="1:10" x14ac:dyDescent="0.25">
      <c r="A93" s="14"/>
      <c r="B93" s="14"/>
      <c r="C93" s="11" t="s">
        <v>55</v>
      </c>
      <c r="D93" s="11" t="s">
        <v>56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</row>
    <row r="94" spans="1:10" ht="15" customHeight="1" x14ac:dyDescent="0.25">
      <c r="A94" s="10"/>
      <c r="B94" s="10"/>
      <c r="C94" s="11" t="s">
        <v>43</v>
      </c>
      <c r="D94" s="15" t="s">
        <v>44</v>
      </c>
      <c r="E94" s="67">
        <f>'POSEBNI DIO'!E93</f>
        <v>0</v>
      </c>
      <c r="F94" s="67">
        <f>'POSEBNI DIO'!F93</f>
        <v>0</v>
      </c>
      <c r="G94" s="67">
        <f>'POSEBNI DIO'!G93</f>
        <v>0</v>
      </c>
      <c r="H94" s="67">
        <f>'POSEBNI DIO'!H93</f>
        <v>0</v>
      </c>
      <c r="I94" s="67">
        <f>'POSEBNI DIO'!I93</f>
        <v>0</v>
      </c>
      <c r="J94" s="67">
        <f>'POSEBNI DIO'!J93</f>
        <v>0</v>
      </c>
    </row>
    <row r="95" spans="1:10" x14ac:dyDescent="0.25">
      <c r="A95" s="10"/>
      <c r="B95" s="25"/>
      <c r="C95" s="11" t="s">
        <v>53</v>
      </c>
      <c r="D95" s="11" t="s">
        <v>54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</row>
    <row r="96" spans="1:10" x14ac:dyDescent="0.25">
      <c r="A96" s="10"/>
      <c r="B96" s="10"/>
      <c r="C96" s="11" t="s">
        <v>39</v>
      </c>
      <c r="D96" s="11" t="s">
        <v>40</v>
      </c>
      <c r="E96" s="73">
        <f>'POSEBNI DIO'!E70</f>
        <v>236.49</v>
      </c>
      <c r="F96" s="73">
        <f>'POSEBNI DIO'!F70</f>
        <v>0</v>
      </c>
      <c r="G96" s="73">
        <f>'POSEBNI DIO'!G70</f>
        <v>243</v>
      </c>
      <c r="H96" s="73">
        <f>'POSEBNI DIO'!H70</f>
        <v>243</v>
      </c>
      <c r="I96" s="73">
        <f>'POSEBNI DIO'!I70</f>
        <v>243</v>
      </c>
      <c r="J96" s="73">
        <f>'POSEBNI DIO'!J70</f>
        <v>243</v>
      </c>
    </row>
    <row r="97" spans="1:10" x14ac:dyDescent="0.25">
      <c r="A97" s="10"/>
      <c r="B97" s="25"/>
      <c r="C97" s="11" t="s">
        <v>41</v>
      </c>
      <c r="D97" s="11" t="s">
        <v>42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</row>
    <row r="98" spans="1:10" s="37" customFormat="1" x14ac:dyDescent="0.25">
      <c r="A98" s="11"/>
      <c r="B98" s="16"/>
      <c r="C98" s="16" t="s">
        <v>48</v>
      </c>
      <c r="D98" s="16" t="s">
        <v>49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</row>
    <row r="99" spans="1:10" x14ac:dyDescent="0.25">
      <c r="A99" s="14"/>
      <c r="B99" s="14"/>
      <c r="C99" s="11" t="s">
        <v>51</v>
      </c>
      <c r="D99" s="11" t="s">
        <v>52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</row>
    <row r="100" spans="1:10" x14ac:dyDescent="0.25">
      <c r="A100" s="12">
        <v>4</v>
      </c>
      <c r="B100" s="13"/>
      <c r="C100" s="13"/>
      <c r="D100" s="23" t="s">
        <v>19</v>
      </c>
      <c r="E100" s="76">
        <f>E101</f>
        <v>15543.51</v>
      </c>
      <c r="F100" s="76">
        <f t="shared" ref="F100:J100" si="24">F101</f>
        <v>7110</v>
      </c>
      <c r="G100" s="76">
        <f t="shared" si="24"/>
        <v>9485.85</v>
      </c>
      <c r="H100" s="76">
        <f t="shared" si="24"/>
        <v>6700</v>
      </c>
      <c r="I100" s="76">
        <f t="shared" si="24"/>
        <v>6700</v>
      </c>
      <c r="J100" s="76">
        <f t="shared" si="24"/>
        <v>6700</v>
      </c>
    </row>
    <row r="101" spans="1:10" x14ac:dyDescent="0.25">
      <c r="A101" s="14"/>
      <c r="B101" s="14">
        <v>42</v>
      </c>
      <c r="C101" s="14"/>
      <c r="D101" s="24" t="s">
        <v>37</v>
      </c>
      <c r="E101" s="64">
        <f>E102+E103+E105+E106+E107+E108+E109+E110+E111+E104</f>
        <v>15543.51</v>
      </c>
      <c r="F101" s="64">
        <f t="shared" ref="F101:I101" si="25">F102+F103+F105+F106+F107+F108+F109+F110+F111+F104</f>
        <v>7110</v>
      </c>
      <c r="G101" s="64">
        <f t="shared" si="25"/>
        <v>9485.85</v>
      </c>
      <c r="H101" s="64">
        <f t="shared" si="25"/>
        <v>6700</v>
      </c>
      <c r="I101" s="64">
        <f t="shared" si="25"/>
        <v>6700</v>
      </c>
      <c r="J101" s="64">
        <f t="shared" ref="J101" si="26">J102+J103+J105+J106+J107+J108+J109+J110+J111+J104</f>
        <v>6700</v>
      </c>
    </row>
    <row r="102" spans="1:10" x14ac:dyDescent="0.25">
      <c r="A102" s="10"/>
      <c r="B102" s="10"/>
      <c r="C102" s="11" t="s">
        <v>50</v>
      </c>
      <c r="D102" s="11" t="s">
        <v>13</v>
      </c>
      <c r="E102" s="74">
        <f>'POSEBNI DIO'!E106</f>
        <v>0</v>
      </c>
      <c r="F102" s="74">
        <f>'POSEBNI DIO'!F106</f>
        <v>0</v>
      </c>
      <c r="G102" s="74">
        <f>'POSEBNI DIO'!G106</f>
        <v>2375.85</v>
      </c>
      <c r="H102" s="74">
        <f>'POSEBNI DIO'!H106</f>
        <v>0</v>
      </c>
      <c r="I102" s="74">
        <f>'POSEBNI DIO'!I106</f>
        <v>0</v>
      </c>
      <c r="J102" s="74">
        <f>'POSEBNI DIO'!J106</f>
        <v>0</v>
      </c>
    </row>
    <row r="103" spans="1:10" x14ac:dyDescent="0.25">
      <c r="A103" s="10"/>
      <c r="B103" s="10"/>
      <c r="C103" s="16" t="s">
        <v>46</v>
      </c>
      <c r="D103" s="16" t="s">
        <v>47</v>
      </c>
      <c r="E103" s="65">
        <f>'POSEBNI DIO'!E111</f>
        <v>0</v>
      </c>
      <c r="F103" s="65">
        <f>'POSEBNI DIO'!F111</f>
        <v>0</v>
      </c>
      <c r="G103" s="65">
        <f>'POSEBNI DIO'!G111</f>
        <v>0</v>
      </c>
      <c r="H103" s="65">
        <f>'POSEBNI DIO'!H111</f>
        <v>0</v>
      </c>
      <c r="I103" s="65">
        <f>'POSEBNI DIO'!I111</f>
        <v>0</v>
      </c>
      <c r="J103" s="65">
        <f>'POSEBNI DIO'!J111</f>
        <v>0</v>
      </c>
    </row>
    <row r="104" spans="1:10" x14ac:dyDescent="0.25">
      <c r="A104" s="10"/>
      <c r="B104" s="10"/>
      <c r="C104" s="115" t="s">
        <v>46</v>
      </c>
      <c r="D104" s="16" t="s">
        <v>173</v>
      </c>
      <c r="E104" s="65">
        <f>'POSEBNI DIO'!E116</f>
        <v>1074.31</v>
      </c>
      <c r="F104" s="65">
        <f>'POSEBNI DIO'!F116</f>
        <v>0</v>
      </c>
      <c r="G104" s="65">
        <f>'POSEBNI DIO'!G116</f>
        <v>0</v>
      </c>
      <c r="H104" s="65">
        <f>'POSEBNI DIO'!H116</f>
        <v>0</v>
      </c>
      <c r="I104" s="65">
        <f>'POSEBNI DIO'!I116</f>
        <v>0</v>
      </c>
      <c r="J104" s="65">
        <f>'POSEBNI DIO'!J116</f>
        <v>0</v>
      </c>
    </row>
    <row r="105" spans="1:10" x14ac:dyDescent="0.25">
      <c r="A105" s="14"/>
      <c r="B105" s="14"/>
      <c r="C105" s="11" t="s">
        <v>55</v>
      </c>
      <c r="D105" s="11" t="s">
        <v>56</v>
      </c>
      <c r="E105" s="74">
        <f>'POSEBNI DIO'!E121</f>
        <v>4480.88</v>
      </c>
      <c r="F105" s="74">
        <f>'POSEBNI DIO'!F121</f>
        <v>0</v>
      </c>
      <c r="G105" s="74">
        <f>'POSEBNI DIO'!G121</f>
        <v>0</v>
      </c>
      <c r="H105" s="74">
        <f>'POSEBNI DIO'!H121</f>
        <v>0</v>
      </c>
      <c r="I105" s="74">
        <f>'POSEBNI DIO'!I121</f>
        <v>0</v>
      </c>
      <c r="J105" s="74">
        <f>'POSEBNI DIO'!J121</f>
        <v>0</v>
      </c>
    </row>
    <row r="106" spans="1:10" ht="15" customHeight="1" x14ac:dyDescent="0.25">
      <c r="A106" s="10"/>
      <c r="B106" s="10"/>
      <c r="C106" s="11" t="s">
        <v>43</v>
      </c>
      <c r="D106" s="15" t="s">
        <v>44</v>
      </c>
      <c r="E106" s="78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</row>
    <row r="107" spans="1:10" x14ac:dyDescent="0.25">
      <c r="A107" s="10"/>
      <c r="B107" s="25"/>
      <c r="C107" s="11" t="s">
        <v>53</v>
      </c>
      <c r="D107" s="11" t="s">
        <v>54</v>
      </c>
      <c r="E107" s="74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</row>
    <row r="108" spans="1:10" x14ac:dyDescent="0.25">
      <c r="A108" s="10"/>
      <c r="B108" s="10"/>
      <c r="C108" s="11" t="s">
        <v>39</v>
      </c>
      <c r="D108" s="11" t="s">
        <v>40</v>
      </c>
      <c r="E108" s="74">
        <f>'POSEBNI DIO'!E29+'POSEBNI DIO'!E127</f>
        <v>9515.82</v>
      </c>
      <c r="F108" s="74">
        <f>'POSEBNI DIO'!F29+'POSEBNI DIO'!F127</f>
        <v>6000</v>
      </c>
      <c r="G108" s="74">
        <f>'POSEBNI DIO'!G29+'POSEBNI DIO'!G127</f>
        <v>6000</v>
      </c>
      <c r="H108" s="74">
        <f>'POSEBNI DIO'!H29+'POSEBNI DIO'!H127</f>
        <v>5700</v>
      </c>
      <c r="I108" s="74">
        <f>'POSEBNI DIO'!I29+'POSEBNI DIO'!I127</f>
        <v>5700</v>
      </c>
      <c r="J108" s="74">
        <f>'POSEBNI DIO'!J29+'POSEBNI DIO'!J127</f>
        <v>5700</v>
      </c>
    </row>
    <row r="109" spans="1:10" x14ac:dyDescent="0.25">
      <c r="A109" s="10"/>
      <c r="B109" s="25"/>
      <c r="C109" s="11" t="s">
        <v>41</v>
      </c>
      <c r="D109" s="11" t="s">
        <v>42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</row>
    <row r="110" spans="1:10" s="37" customFormat="1" x14ac:dyDescent="0.25">
      <c r="A110" s="11"/>
      <c r="B110" s="16"/>
      <c r="C110" s="16" t="s">
        <v>48</v>
      </c>
      <c r="D110" s="16" t="s">
        <v>49</v>
      </c>
      <c r="E110" s="65">
        <v>472.5</v>
      </c>
      <c r="F110" s="65">
        <v>1110</v>
      </c>
      <c r="G110" s="65">
        <v>1110</v>
      </c>
      <c r="H110" s="65">
        <v>1000</v>
      </c>
      <c r="I110" s="65">
        <v>1000</v>
      </c>
      <c r="J110" s="65">
        <v>1000</v>
      </c>
    </row>
    <row r="111" spans="1:10" x14ac:dyDescent="0.25">
      <c r="A111" s="14"/>
      <c r="B111" s="14"/>
      <c r="C111" s="11" t="s">
        <v>51</v>
      </c>
      <c r="D111" s="11" t="s">
        <v>52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</row>
    <row r="112" spans="1:10" ht="29.25" customHeight="1" x14ac:dyDescent="0.25">
      <c r="A112" s="159" t="s">
        <v>166</v>
      </c>
      <c r="B112" s="159"/>
      <c r="C112" s="159"/>
      <c r="D112" s="159"/>
      <c r="E112" s="77">
        <f t="shared" ref="E112:J112" si="27">E100+E43</f>
        <v>658522.01</v>
      </c>
      <c r="F112" s="77">
        <f t="shared" si="27"/>
        <v>617086.21</v>
      </c>
      <c r="G112" s="77">
        <f t="shared" si="27"/>
        <v>626788.66999999993</v>
      </c>
      <c r="H112" s="77">
        <f t="shared" si="27"/>
        <v>656318.33000000007</v>
      </c>
      <c r="I112" s="77">
        <f t="shared" si="27"/>
        <v>674318.33</v>
      </c>
      <c r="J112" s="77">
        <f t="shared" si="27"/>
        <v>684819.74</v>
      </c>
    </row>
  </sheetData>
  <mergeCells count="12">
    <mergeCell ref="A1:J1"/>
    <mergeCell ref="A7:J7"/>
    <mergeCell ref="A5:J5"/>
    <mergeCell ref="A3:J3"/>
    <mergeCell ref="A39:J39"/>
    <mergeCell ref="A10:C10"/>
    <mergeCell ref="A112:D112"/>
    <mergeCell ref="C12:D12"/>
    <mergeCell ref="C24:D24"/>
    <mergeCell ref="C17:D17"/>
    <mergeCell ref="C20:D20"/>
    <mergeCell ref="A42:C4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workbookViewId="0">
      <selection activeCell="D41" sqref="D41"/>
    </sheetView>
  </sheetViews>
  <sheetFormatPr defaultRowHeight="15" x14ac:dyDescent="0.25"/>
  <cols>
    <col min="1" max="1" width="37.7109375" style="40" customWidth="1"/>
    <col min="2" max="2" width="25.140625" style="40" customWidth="1"/>
    <col min="3" max="3" width="25.28515625" customWidth="1"/>
    <col min="4" max="4" width="24" customWidth="1"/>
    <col min="5" max="5" width="25.28515625" customWidth="1"/>
    <col min="6" max="7" width="22.140625" customWidth="1"/>
  </cols>
  <sheetData>
    <row r="1" spans="1:10" ht="42" customHeight="1" x14ac:dyDescent="0.25">
      <c r="A1" s="140" t="s">
        <v>191</v>
      </c>
      <c r="B1" s="140"/>
      <c r="C1" s="140"/>
      <c r="D1" s="140"/>
      <c r="E1" s="140"/>
      <c r="F1" s="140"/>
      <c r="G1" s="140"/>
      <c r="H1" s="39"/>
      <c r="I1" s="39"/>
      <c r="J1" s="22"/>
    </row>
    <row r="2" spans="1:10" ht="18" customHeight="1" x14ac:dyDescent="0.25">
      <c r="A2" s="39"/>
      <c r="B2" s="39"/>
      <c r="C2" s="4"/>
      <c r="D2" s="4"/>
      <c r="E2" s="4"/>
      <c r="F2" s="22"/>
      <c r="G2" s="22"/>
    </row>
    <row r="3" spans="1:10" ht="15.75" x14ac:dyDescent="0.25">
      <c r="A3" s="140" t="s">
        <v>27</v>
      </c>
      <c r="B3" s="140"/>
      <c r="C3" s="140"/>
      <c r="D3" s="140"/>
      <c r="E3" s="140"/>
      <c r="F3" s="140"/>
      <c r="G3" s="140"/>
    </row>
    <row r="4" spans="1:10" ht="18" x14ac:dyDescent="0.25">
      <c r="A4" s="39"/>
      <c r="B4" s="39"/>
      <c r="C4" s="4"/>
      <c r="D4" s="4"/>
      <c r="E4" s="5"/>
      <c r="F4" s="5"/>
      <c r="G4" s="5"/>
    </row>
    <row r="5" spans="1:10" ht="18" customHeight="1" x14ac:dyDescent="0.25">
      <c r="A5" s="140" t="s">
        <v>8</v>
      </c>
      <c r="B5" s="140"/>
      <c r="C5" s="140"/>
      <c r="D5" s="140"/>
      <c r="E5" s="140"/>
      <c r="F5" s="140"/>
      <c r="G5" s="140"/>
    </row>
    <row r="6" spans="1:10" ht="18" x14ac:dyDescent="0.25">
      <c r="A6" s="39"/>
      <c r="B6" s="39"/>
      <c r="C6" s="4"/>
      <c r="D6" s="4"/>
      <c r="E6" s="5"/>
      <c r="F6" s="5"/>
      <c r="G6" s="5"/>
    </row>
    <row r="7" spans="1:10" ht="15.75" customHeight="1" x14ac:dyDescent="0.25">
      <c r="A7" s="140" t="s">
        <v>20</v>
      </c>
      <c r="B7" s="140"/>
      <c r="C7" s="140"/>
      <c r="D7" s="140"/>
      <c r="E7" s="140"/>
      <c r="F7" s="140"/>
      <c r="G7" s="140"/>
    </row>
    <row r="8" spans="1:10" ht="18" x14ac:dyDescent="0.25">
      <c r="A8" s="39"/>
      <c r="B8" s="39"/>
      <c r="C8" s="4"/>
      <c r="D8" s="4"/>
      <c r="E8" s="5"/>
      <c r="F8" s="5"/>
      <c r="G8" s="5"/>
    </row>
    <row r="9" spans="1:10" ht="25.5" x14ac:dyDescent="0.25">
      <c r="A9" s="18" t="s">
        <v>21</v>
      </c>
      <c r="B9" s="120" t="s">
        <v>172</v>
      </c>
      <c r="C9" s="18" t="s">
        <v>184</v>
      </c>
      <c r="D9" s="18" t="s">
        <v>177</v>
      </c>
      <c r="E9" s="18" t="s">
        <v>187</v>
      </c>
      <c r="F9" s="18" t="s">
        <v>189</v>
      </c>
      <c r="G9" s="18" t="s">
        <v>190</v>
      </c>
    </row>
    <row r="10" spans="1:10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</row>
    <row r="11" spans="1:10" ht="15.75" customHeight="1" x14ac:dyDescent="0.25">
      <c r="A11" s="9" t="s">
        <v>22</v>
      </c>
      <c r="B11" s="64">
        <f>B40</f>
        <v>655387.38</v>
      </c>
      <c r="C11" s="64">
        <f t="shared" ref="C11:G11" si="0">C40</f>
        <v>617086.21</v>
      </c>
      <c r="D11" s="64">
        <f t="shared" si="0"/>
        <v>626788.66999999993</v>
      </c>
      <c r="E11" s="64">
        <f t="shared" si="0"/>
        <v>656318.32999999996</v>
      </c>
      <c r="F11" s="64">
        <f t="shared" si="0"/>
        <v>674318.33</v>
      </c>
      <c r="G11" s="64">
        <f t="shared" si="0"/>
        <v>684819.74</v>
      </c>
    </row>
    <row r="12" spans="1:10" ht="15.75" customHeight="1" x14ac:dyDescent="0.25">
      <c r="A12" s="41" t="s">
        <v>62</v>
      </c>
      <c r="B12" s="41"/>
      <c r="C12" s="8"/>
      <c r="D12" s="8"/>
      <c r="E12" s="8"/>
      <c r="F12" s="8"/>
      <c r="G12" s="8"/>
    </row>
    <row r="13" spans="1:10" s="37" customFormat="1" x14ac:dyDescent="0.25">
      <c r="A13" s="42" t="s">
        <v>63</v>
      </c>
      <c r="B13" s="42"/>
      <c r="C13" s="36"/>
      <c r="D13" s="36"/>
      <c r="E13" s="36"/>
      <c r="F13" s="36"/>
      <c r="G13" s="36"/>
    </row>
    <row r="14" spans="1:10" s="37" customFormat="1" x14ac:dyDescent="0.25">
      <c r="A14" s="42" t="s">
        <v>64</v>
      </c>
      <c r="B14" s="42"/>
      <c r="C14" s="36"/>
      <c r="D14" s="36"/>
      <c r="E14" s="36"/>
      <c r="F14" s="36"/>
      <c r="G14" s="36"/>
    </row>
    <row r="15" spans="1:10" s="37" customFormat="1" x14ac:dyDescent="0.25">
      <c r="A15" s="42" t="s">
        <v>65</v>
      </c>
      <c r="B15" s="42"/>
      <c r="C15" s="36"/>
      <c r="D15" s="36"/>
      <c r="E15" s="36"/>
      <c r="F15" s="36"/>
      <c r="G15" s="36"/>
    </row>
    <row r="16" spans="1:10" s="37" customFormat="1" x14ac:dyDescent="0.25">
      <c r="A16" s="42" t="s">
        <v>66</v>
      </c>
      <c r="B16" s="42"/>
      <c r="C16" s="36"/>
      <c r="D16" s="36"/>
      <c r="E16" s="36"/>
      <c r="F16" s="36"/>
      <c r="G16" s="36"/>
    </row>
    <row r="17" spans="1:7" s="37" customFormat="1" x14ac:dyDescent="0.25">
      <c r="A17" s="42" t="s">
        <v>67</v>
      </c>
      <c r="B17" s="42"/>
      <c r="C17" s="43"/>
      <c r="D17" s="43"/>
      <c r="E17" s="43"/>
      <c r="F17" s="43"/>
      <c r="G17" s="43"/>
    </row>
    <row r="18" spans="1:7" s="37" customFormat="1" ht="25.5" x14ac:dyDescent="0.25">
      <c r="A18" s="42" t="s">
        <v>68</v>
      </c>
      <c r="B18" s="42"/>
      <c r="C18" s="43"/>
      <c r="D18" s="43"/>
      <c r="E18" s="43"/>
      <c r="F18" s="43"/>
      <c r="G18" s="43"/>
    </row>
    <row r="19" spans="1:7" ht="25.5" x14ac:dyDescent="0.25">
      <c r="A19" s="41" t="s">
        <v>69</v>
      </c>
      <c r="B19" s="41"/>
      <c r="C19" s="44"/>
      <c r="D19" s="44"/>
      <c r="E19" s="44"/>
      <c r="F19" s="44"/>
      <c r="G19" s="44"/>
    </row>
    <row r="20" spans="1:7" s="37" customFormat="1" x14ac:dyDescent="0.25">
      <c r="A20" s="42" t="s">
        <v>70</v>
      </c>
      <c r="B20" s="42"/>
      <c r="C20" s="43"/>
      <c r="D20" s="43"/>
      <c r="E20" s="43"/>
      <c r="F20" s="43"/>
      <c r="G20" s="43"/>
    </row>
    <row r="21" spans="1:7" s="37" customFormat="1" x14ac:dyDescent="0.25">
      <c r="A21" s="42" t="s">
        <v>71</v>
      </c>
      <c r="B21" s="42"/>
      <c r="C21" s="43"/>
      <c r="D21" s="43"/>
      <c r="E21" s="43"/>
      <c r="F21" s="43"/>
      <c r="G21" s="43"/>
    </row>
    <row r="22" spans="1:7" s="37" customFormat="1" x14ac:dyDescent="0.25">
      <c r="A22" s="42" t="s">
        <v>72</v>
      </c>
      <c r="B22" s="42"/>
      <c r="C22" s="43"/>
      <c r="D22" s="43"/>
      <c r="E22" s="43"/>
      <c r="F22" s="43"/>
      <c r="G22" s="43"/>
    </row>
    <row r="23" spans="1:7" s="37" customFormat="1" x14ac:dyDescent="0.25">
      <c r="A23" s="42" t="s">
        <v>73</v>
      </c>
      <c r="B23" s="42"/>
      <c r="C23" s="43"/>
      <c r="D23" s="43"/>
      <c r="E23" s="43"/>
      <c r="F23" s="43"/>
      <c r="G23" s="43"/>
    </row>
    <row r="24" spans="1:7" s="37" customFormat="1" ht="25.5" x14ac:dyDescent="0.25">
      <c r="A24" s="42" t="s">
        <v>74</v>
      </c>
      <c r="B24" s="42"/>
      <c r="C24" s="43"/>
      <c r="D24" s="43"/>
      <c r="E24" s="43"/>
      <c r="F24" s="43"/>
      <c r="G24" s="43"/>
    </row>
    <row r="25" spans="1:7" s="37" customFormat="1" ht="25.5" x14ac:dyDescent="0.25">
      <c r="A25" s="42" t="s">
        <v>75</v>
      </c>
      <c r="B25" s="42"/>
      <c r="C25" s="43"/>
      <c r="D25" s="43"/>
      <c r="E25" s="43"/>
      <c r="F25" s="43"/>
      <c r="G25" s="43"/>
    </row>
    <row r="26" spans="1:7" x14ac:dyDescent="0.25">
      <c r="A26" s="41" t="s">
        <v>76</v>
      </c>
      <c r="B26" s="41"/>
      <c r="C26" s="44"/>
      <c r="D26" s="44"/>
      <c r="E26" s="44"/>
      <c r="F26" s="44"/>
      <c r="G26" s="44"/>
    </row>
    <row r="27" spans="1:7" s="37" customFormat="1" x14ac:dyDescent="0.25">
      <c r="A27" s="42" t="s">
        <v>77</v>
      </c>
      <c r="B27" s="42"/>
      <c r="C27" s="43"/>
      <c r="D27" s="43"/>
      <c r="E27" s="43"/>
      <c r="F27" s="43"/>
      <c r="G27" s="43"/>
    </row>
    <row r="28" spans="1:7" s="37" customFormat="1" x14ac:dyDescent="0.25">
      <c r="A28" s="42" t="s">
        <v>78</v>
      </c>
      <c r="B28" s="42"/>
      <c r="C28" s="43"/>
      <c r="D28" s="43"/>
      <c r="E28" s="43"/>
      <c r="F28" s="43"/>
      <c r="G28" s="43"/>
    </row>
    <row r="29" spans="1:7" s="37" customFormat="1" x14ac:dyDescent="0.25">
      <c r="A29" s="42" t="s">
        <v>79</v>
      </c>
      <c r="B29" s="42"/>
      <c r="C29" s="43"/>
      <c r="D29" s="43"/>
      <c r="E29" s="43"/>
      <c r="F29" s="43"/>
      <c r="G29" s="43"/>
    </row>
    <row r="30" spans="1:7" s="37" customFormat="1" x14ac:dyDescent="0.25">
      <c r="A30" s="42" t="s">
        <v>80</v>
      </c>
      <c r="B30" s="42"/>
      <c r="C30" s="43"/>
      <c r="D30" s="43"/>
      <c r="E30" s="43"/>
      <c r="F30" s="43"/>
      <c r="G30" s="43"/>
    </row>
    <row r="31" spans="1:7" s="37" customFormat="1" x14ac:dyDescent="0.25">
      <c r="A31" s="42" t="s">
        <v>81</v>
      </c>
      <c r="B31" s="42"/>
      <c r="C31" s="43"/>
      <c r="D31" s="43"/>
      <c r="E31" s="43"/>
      <c r="F31" s="43"/>
      <c r="G31" s="43"/>
    </row>
    <row r="32" spans="1:7" s="37" customFormat="1" ht="25.5" x14ac:dyDescent="0.25">
      <c r="A32" s="42" t="s">
        <v>82</v>
      </c>
      <c r="B32" s="42"/>
      <c r="C32" s="43"/>
      <c r="D32" s="43"/>
      <c r="E32" s="43"/>
      <c r="F32" s="43"/>
      <c r="G32" s="43"/>
    </row>
    <row r="33" spans="1:7" x14ac:dyDescent="0.25">
      <c r="A33" s="41" t="s">
        <v>83</v>
      </c>
      <c r="B33" s="41"/>
      <c r="C33" s="44"/>
      <c r="D33" s="44"/>
      <c r="E33" s="44"/>
      <c r="F33" s="44"/>
      <c r="G33" s="44"/>
    </row>
    <row r="34" spans="1:7" s="37" customFormat="1" x14ac:dyDescent="0.25">
      <c r="A34" s="42" t="s">
        <v>84</v>
      </c>
      <c r="B34" s="42"/>
      <c r="C34" s="43"/>
      <c r="D34" s="43"/>
      <c r="E34" s="43"/>
      <c r="F34" s="43"/>
      <c r="G34" s="43"/>
    </row>
    <row r="35" spans="1:7" s="37" customFormat="1" x14ac:dyDescent="0.25">
      <c r="A35" s="42" t="s">
        <v>85</v>
      </c>
      <c r="B35" s="42"/>
      <c r="C35" s="43"/>
      <c r="D35" s="43"/>
      <c r="E35" s="43"/>
      <c r="F35" s="43"/>
      <c r="G35" s="43"/>
    </row>
    <row r="36" spans="1:7" s="37" customFormat="1" x14ac:dyDescent="0.25">
      <c r="A36" s="42" t="s">
        <v>86</v>
      </c>
      <c r="B36" s="42"/>
      <c r="C36" s="43"/>
      <c r="D36" s="43"/>
      <c r="E36" s="43"/>
      <c r="F36" s="43"/>
      <c r="G36" s="43"/>
    </row>
    <row r="37" spans="1:7" s="37" customFormat="1" x14ac:dyDescent="0.25">
      <c r="A37" s="42" t="s">
        <v>87</v>
      </c>
      <c r="B37" s="42"/>
      <c r="C37" s="43"/>
      <c r="D37" s="43"/>
      <c r="E37" s="43"/>
      <c r="F37" s="43"/>
      <c r="G37" s="43"/>
    </row>
    <row r="38" spans="1:7" s="37" customFormat="1" ht="25.5" x14ac:dyDescent="0.25">
      <c r="A38" s="42" t="s">
        <v>88</v>
      </c>
      <c r="B38" s="42"/>
      <c r="C38" s="43"/>
      <c r="D38" s="43"/>
      <c r="E38" s="43"/>
      <c r="F38" s="43"/>
      <c r="G38" s="43"/>
    </row>
    <row r="39" spans="1:7" s="37" customFormat="1" ht="25.5" x14ac:dyDescent="0.25">
      <c r="A39" s="42" t="s">
        <v>89</v>
      </c>
      <c r="B39" s="42"/>
      <c r="C39" s="43"/>
      <c r="D39" s="43"/>
      <c r="E39" s="43"/>
      <c r="F39" s="43"/>
      <c r="G39" s="43"/>
    </row>
    <row r="40" spans="1:7" x14ac:dyDescent="0.25">
      <c r="A40" s="41" t="s">
        <v>90</v>
      </c>
      <c r="B40" s="97">
        <f>'POSEBNI DIO'!E7</f>
        <v>655387.38</v>
      </c>
      <c r="C40" s="97">
        <f>'POSEBNI DIO'!F7</f>
        <v>617086.21</v>
      </c>
      <c r="D40" s="97">
        <f>'POSEBNI DIO'!G7</f>
        <v>626788.66999999993</v>
      </c>
      <c r="E40" s="97">
        <f>'POSEBNI DIO'!H7</f>
        <v>656318.32999999996</v>
      </c>
      <c r="F40" s="97">
        <f>'POSEBNI DIO'!I7</f>
        <v>674318.33</v>
      </c>
      <c r="G40" s="97">
        <f>'POSEBNI DIO'!J7</f>
        <v>684819.74</v>
      </c>
    </row>
    <row r="41" spans="1:7" s="37" customFormat="1" x14ac:dyDescent="0.25">
      <c r="A41" s="42" t="s">
        <v>91</v>
      </c>
      <c r="B41" s="63">
        <f>B40-B46</f>
        <v>635894.86</v>
      </c>
      <c r="C41" s="63">
        <f t="shared" ref="C41:G41" si="1">C40-C46</f>
        <v>588609.57999999996</v>
      </c>
      <c r="D41" s="63">
        <f t="shared" si="1"/>
        <v>600378.85999999987</v>
      </c>
      <c r="E41" s="63">
        <f t="shared" si="1"/>
        <v>630275.6</v>
      </c>
      <c r="F41" s="63">
        <f t="shared" si="1"/>
        <v>648275.6</v>
      </c>
      <c r="G41" s="63">
        <f t="shared" si="1"/>
        <v>658777.01</v>
      </c>
    </row>
    <row r="42" spans="1:7" s="37" customFormat="1" x14ac:dyDescent="0.25">
      <c r="A42" s="42" t="s">
        <v>92</v>
      </c>
      <c r="B42" s="42"/>
      <c r="C42" s="43"/>
      <c r="D42" s="43"/>
      <c r="E42" s="43"/>
      <c r="F42" s="43"/>
      <c r="G42" s="43"/>
    </row>
    <row r="43" spans="1:7" s="37" customFormat="1" ht="25.5" x14ac:dyDescent="0.25">
      <c r="A43" s="42" t="s">
        <v>93</v>
      </c>
      <c r="B43" s="42"/>
      <c r="C43" s="43"/>
      <c r="D43" s="43"/>
      <c r="E43" s="43"/>
      <c r="F43" s="43"/>
      <c r="G43" s="43"/>
    </row>
    <row r="44" spans="1:7" s="37" customFormat="1" x14ac:dyDescent="0.25">
      <c r="A44" s="42" t="s">
        <v>94</v>
      </c>
      <c r="B44" s="42"/>
      <c r="C44" s="43"/>
      <c r="D44" s="43"/>
      <c r="E44" s="43"/>
      <c r="F44" s="43"/>
      <c r="G44" s="43"/>
    </row>
    <row r="45" spans="1:7" s="37" customFormat="1" ht="25.5" x14ac:dyDescent="0.25">
      <c r="A45" s="42" t="s">
        <v>95</v>
      </c>
      <c r="B45" s="42"/>
      <c r="C45" s="43"/>
      <c r="D45" s="43"/>
      <c r="E45" s="43"/>
      <c r="F45" s="43"/>
      <c r="G45" s="43"/>
    </row>
    <row r="46" spans="1:7" s="37" customFormat="1" x14ac:dyDescent="0.25">
      <c r="A46" s="42" t="s">
        <v>96</v>
      </c>
      <c r="B46" s="63">
        <f>'POSEBNI DIO'!E30</f>
        <v>19492.52</v>
      </c>
      <c r="C46" s="63">
        <f>'POSEBNI DIO'!F30</f>
        <v>28476.63</v>
      </c>
      <c r="D46" s="63">
        <f>'POSEBNI DIO'!G30</f>
        <v>26409.81</v>
      </c>
      <c r="E46" s="63">
        <f>'POSEBNI DIO'!H30</f>
        <v>26042.73</v>
      </c>
      <c r="F46" s="63">
        <f>'POSEBNI DIO'!I30</f>
        <v>26042.73</v>
      </c>
      <c r="G46" s="63">
        <f>'POSEBNI DIO'!J30</f>
        <v>26042.73</v>
      </c>
    </row>
    <row r="47" spans="1:7" s="37" customFormat="1" x14ac:dyDescent="0.25">
      <c r="A47" s="42" t="s">
        <v>97</v>
      </c>
      <c r="B47" s="42"/>
      <c r="C47" s="43"/>
      <c r="D47" s="43"/>
      <c r="E47" s="43"/>
      <c r="F47" s="43"/>
      <c r="G47" s="43"/>
    </row>
    <row r="48" spans="1:7" s="37" customFormat="1" ht="25.5" x14ac:dyDescent="0.25">
      <c r="A48" s="42" t="s">
        <v>98</v>
      </c>
      <c r="B48" s="42"/>
      <c r="C48" s="43"/>
      <c r="D48" s="43"/>
      <c r="E48" s="43"/>
      <c r="F48" s="43"/>
      <c r="G48" s="43"/>
    </row>
    <row r="49" spans="1:7" x14ac:dyDescent="0.25">
      <c r="A49" s="41" t="s">
        <v>99</v>
      </c>
      <c r="B49" s="41"/>
      <c r="C49" s="44"/>
      <c r="D49" s="44"/>
      <c r="E49" s="44"/>
      <c r="F49" s="44"/>
      <c r="G49" s="44"/>
    </row>
    <row r="50" spans="1:7" s="37" customFormat="1" x14ac:dyDescent="0.25">
      <c r="A50" s="42" t="s">
        <v>100</v>
      </c>
      <c r="B50" s="42"/>
      <c r="C50" s="43"/>
      <c r="D50" s="43"/>
      <c r="E50" s="43"/>
      <c r="F50" s="43"/>
      <c r="G50" s="43"/>
    </row>
    <row r="51" spans="1:7" s="37" customFormat="1" x14ac:dyDescent="0.25">
      <c r="A51" s="42" t="s">
        <v>101</v>
      </c>
      <c r="B51" s="42"/>
      <c r="C51" s="43"/>
      <c r="D51" s="43"/>
      <c r="E51" s="43"/>
      <c r="F51" s="43"/>
      <c r="G51" s="43"/>
    </row>
    <row r="52" spans="1:7" s="37" customFormat="1" x14ac:dyDescent="0.25">
      <c r="A52" s="42" t="s">
        <v>102</v>
      </c>
      <c r="B52" s="42"/>
      <c r="C52" s="43"/>
      <c r="D52" s="43"/>
      <c r="E52" s="43"/>
      <c r="F52" s="43"/>
      <c r="G52" s="43"/>
    </row>
    <row r="53" spans="1:7" s="37" customFormat="1" x14ac:dyDescent="0.25">
      <c r="A53" s="42" t="s">
        <v>103</v>
      </c>
      <c r="B53" s="42"/>
      <c r="C53" s="43"/>
      <c r="D53" s="43"/>
      <c r="E53" s="43"/>
      <c r="F53" s="43"/>
      <c r="G53" s="43"/>
    </row>
    <row r="54" spans="1:7" s="37" customFormat="1" x14ac:dyDescent="0.25">
      <c r="A54" s="42" t="s">
        <v>104</v>
      </c>
      <c r="B54" s="42"/>
      <c r="C54" s="43"/>
      <c r="D54" s="43"/>
      <c r="E54" s="43"/>
      <c r="F54" s="43"/>
      <c r="G54" s="43"/>
    </row>
    <row r="55" spans="1:7" s="37" customFormat="1" x14ac:dyDescent="0.25">
      <c r="A55" s="42" t="s">
        <v>105</v>
      </c>
      <c r="B55" s="42"/>
      <c r="C55" s="43"/>
      <c r="D55" s="43"/>
      <c r="E55" s="43"/>
      <c r="F55" s="43"/>
      <c r="G55" s="43"/>
    </row>
    <row r="56" spans="1:7" s="37" customFormat="1" ht="38.25" x14ac:dyDescent="0.25">
      <c r="A56" s="42" t="s">
        <v>106</v>
      </c>
      <c r="B56" s="42"/>
      <c r="C56" s="43"/>
      <c r="D56" s="43"/>
      <c r="E56" s="43"/>
      <c r="F56" s="43"/>
      <c r="G56" s="43"/>
    </row>
    <row r="57" spans="1:7" s="37" customFormat="1" x14ac:dyDescent="0.25">
      <c r="A57" s="42" t="s">
        <v>107</v>
      </c>
      <c r="B57" s="42"/>
      <c r="C57" s="43"/>
      <c r="D57" s="43"/>
      <c r="E57" s="43"/>
      <c r="F57" s="43"/>
      <c r="G57" s="43"/>
    </row>
    <row r="58" spans="1:7" s="37" customFormat="1" ht="25.5" x14ac:dyDescent="0.25">
      <c r="A58" s="42" t="s">
        <v>108</v>
      </c>
      <c r="B58" s="42"/>
      <c r="C58" s="43"/>
      <c r="D58" s="43"/>
      <c r="E58" s="43"/>
      <c r="F58" s="43"/>
      <c r="G58" s="43"/>
    </row>
    <row r="59" spans="1:7" x14ac:dyDescent="0.25">
      <c r="A59" s="45" t="s">
        <v>36</v>
      </c>
      <c r="B59" s="45"/>
      <c r="C59" s="43"/>
      <c r="D59" s="43"/>
      <c r="E59" s="43"/>
      <c r="F59" s="43"/>
      <c r="G59" s="43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sqref="A1:J1"/>
    </sheetView>
  </sheetViews>
  <sheetFormatPr defaultRowHeight="15" x14ac:dyDescent="0.25"/>
  <cols>
    <col min="1" max="1" width="5.28515625" customWidth="1"/>
    <col min="2" max="2" width="5" customWidth="1"/>
    <col min="3" max="3" width="5.42578125" bestFit="1" customWidth="1"/>
    <col min="4" max="4" width="41" bestFit="1" customWidth="1"/>
    <col min="5" max="10" width="20.7109375" customWidth="1"/>
  </cols>
  <sheetData>
    <row r="1" spans="1:10" ht="42" customHeight="1" x14ac:dyDescent="0.25">
      <c r="A1" s="140" t="s">
        <v>191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8" customHeight="1" x14ac:dyDescent="0.25">
      <c r="A2" s="4"/>
      <c r="B2" s="4"/>
      <c r="C2" s="4"/>
      <c r="D2" s="4"/>
      <c r="E2" s="22"/>
      <c r="F2" s="4"/>
      <c r="G2" s="4"/>
      <c r="H2" s="4"/>
      <c r="I2" s="22"/>
      <c r="J2" s="22"/>
    </row>
    <row r="3" spans="1:10" ht="15.75" customHeight="1" x14ac:dyDescent="0.25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18" customHeight="1" x14ac:dyDescent="0.25">
      <c r="A5" s="140" t="s">
        <v>23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4"/>
      <c r="B6" s="4"/>
      <c r="C6" s="4"/>
      <c r="D6" s="4"/>
      <c r="E6" s="22"/>
      <c r="F6" s="4"/>
      <c r="G6" s="4"/>
      <c r="H6" s="5"/>
      <c r="I6" s="5"/>
      <c r="J6" s="5"/>
    </row>
    <row r="7" spans="1:10" ht="25.5" x14ac:dyDescent="0.25">
      <c r="A7" s="18" t="s">
        <v>9</v>
      </c>
      <c r="B7" s="17" t="s">
        <v>10</v>
      </c>
      <c r="C7" s="17" t="s">
        <v>11</v>
      </c>
      <c r="D7" s="17" t="s">
        <v>38</v>
      </c>
      <c r="E7" s="120" t="s">
        <v>172</v>
      </c>
      <c r="F7" s="18" t="s">
        <v>184</v>
      </c>
      <c r="G7" s="18" t="s">
        <v>177</v>
      </c>
      <c r="H7" s="18" t="s">
        <v>187</v>
      </c>
      <c r="I7" s="18" t="s">
        <v>189</v>
      </c>
      <c r="J7" s="18" t="s">
        <v>190</v>
      </c>
    </row>
    <row r="8" spans="1:10" x14ac:dyDescent="0.25">
      <c r="A8" s="162">
        <v>1</v>
      </c>
      <c r="B8" s="163"/>
      <c r="C8" s="164"/>
      <c r="D8" s="96">
        <v>2</v>
      </c>
      <c r="E8" s="96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</row>
    <row r="9" spans="1:10" ht="25.5" x14ac:dyDescent="0.25">
      <c r="A9" s="9">
        <v>8</v>
      </c>
      <c r="B9" s="9"/>
      <c r="C9" s="9"/>
      <c r="D9" s="9" t="s">
        <v>24</v>
      </c>
      <c r="E9" s="64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</row>
    <row r="10" spans="1:10" s="38" customFormat="1" ht="25.5" x14ac:dyDescent="0.25">
      <c r="A10" s="14"/>
      <c r="B10" s="14">
        <v>81</v>
      </c>
      <c r="C10" s="14"/>
      <c r="D10" s="14" t="s">
        <v>61</v>
      </c>
      <c r="E10" s="65"/>
      <c r="F10" s="59"/>
      <c r="G10" s="59"/>
      <c r="H10" s="59"/>
      <c r="I10" s="59"/>
      <c r="J10" s="59"/>
    </row>
    <row r="11" spans="1:10" x14ac:dyDescent="0.25">
      <c r="A11" s="9"/>
      <c r="B11" s="9"/>
      <c r="C11" s="16" t="s">
        <v>46</v>
      </c>
      <c r="D11" s="16" t="s">
        <v>47</v>
      </c>
      <c r="E11" s="66"/>
      <c r="F11" s="59"/>
      <c r="G11" s="59"/>
      <c r="H11" s="59"/>
      <c r="I11" s="59"/>
      <c r="J11" s="59"/>
    </row>
    <row r="12" spans="1:10" x14ac:dyDescent="0.25">
      <c r="A12" s="9"/>
      <c r="B12" s="25" t="s">
        <v>36</v>
      </c>
      <c r="C12" s="16"/>
      <c r="D12" s="16"/>
      <c r="E12" s="66"/>
      <c r="F12" s="59"/>
      <c r="G12" s="59"/>
      <c r="H12" s="59"/>
      <c r="I12" s="59"/>
      <c r="J12" s="59"/>
    </row>
    <row r="13" spans="1:10" x14ac:dyDescent="0.25">
      <c r="A13" s="9"/>
      <c r="B13" s="14">
        <v>84</v>
      </c>
      <c r="C13" s="14"/>
      <c r="D13" s="14" t="s">
        <v>31</v>
      </c>
      <c r="E13" s="65"/>
      <c r="F13" s="59"/>
      <c r="G13" s="59"/>
      <c r="H13" s="59"/>
      <c r="I13" s="59"/>
      <c r="J13" s="59"/>
    </row>
    <row r="14" spans="1:10" ht="25.5" x14ac:dyDescent="0.25">
      <c r="A14" s="10"/>
      <c r="B14" s="10"/>
      <c r="C14" s="11" t="s">
        <v>59</v>
      </c>
      <c r="D14" s="15" t="s">
        <v>60</v>
      </c>
      <c r="E14" s="67"/>
      <c r="F14" s="59"/>
      <c r="G14" s="59"/>
      <c r="H14" s="59"/>
      <c r="I14" s="59"/>
      <c r="J14" s="59"/>
    </row>
    <row r="15" spans="1:10" ht="25.5" x14ac:dyDescent="0.25">
      <c r="A15" s="12">
        <v>5</v>
      </c>
      <c r="B15" s="13"/>
      <c r="C15" s="13"/>
      <c r="D15" s="23" t="s">
        <v>25</v>
      </c>
      <c r="E15" s="64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</row>
    <row r="16" spans="1:10" ht="25.5" x14ac:dyDescent="0.25">
      <c r="A16" s="14"/>
      <c r="B16" s="14">
        <v>54</v>
      </c>
      <c r="C16" s="14"/>
      <c r="D16" s="24" t="s">
        <v>32</v>
      </c>
      <c r="E16" s="68"/>
      <c r="F16" s="59"/>
      <c r="G16" s="59"/>
      <c r="H16" s="59"/>
      <c r="I16" s="59"/>
      <c r="J16" s="59"/>
    </row>
    <row r="17" spans="1:10" x14ac:dyDescent="0.25">
      <c r="A17" s="10"/>
      <c r="B17" s="10"/>
      <c r="C17" s="11" t="s">
        <v>50</v>
      </c>
      <c r="D17" s="11" t="s">
        <v>13</v>
      </c>
      <c r="E17" s="69"/>
      <c r="F17" s="59"/>
      <c r="G17" s="59"/>
      <c r="H17" s="59"/>
      <c r="I17" s="59"/>
      <c r="J17" s="59"/>
    </row>
    <row r="18" spans="1:10" x14ac:dyDescent="0.25">
      <c r="A18" s="10"/>
      <c r="B18" s="10"/>
      <c r="C18" s="16" t="s">
        <v>46</v>
      </c>
      <c r="D18" s="16" t="s">
        <v>47</v>
      </c>
      <c r="E18" s="70"/>
      <c r="F18" s="59"/>
      <c r="G18" s="59"/>
      <c r="H18" s="59"/>
      <c r="I18" s="59"/>
      <c r="J18" s="59"/>
    </row>
    <row r="19" spans="1:10" x14ac:dyDescent="0.25">
      <c r="A19" s="14"/>
      <c r="B19" s="14"/>
      <c r="C19" s="11" t="s">
        <v>55</v>
      </c>
      <c r="D19" s="11" t="s">
        <v>56</v>
      </c>
      <c r="E19" s="69"/>
      <c r="F19" s="59"/>
      <c r="G19" s="59"/>
      <c r="H19" s="59"/>
      <c r="I19" s="59"/>
      <c r="J19" s="59"/>
    </row>
    <row r="20" spans="1:10" ht="25.5" x14ac:dyDescent="0.25">
      <c r="A20" s="10"/>
      <c r="B20" s="10"/>
      <c r="C20" s="11" t="s">
        <v>43</v>
      </c>
      <c r="D20" s="15" t="s">
        <v>44</v>
      </c>
      <c r="E20" s="71"/>
      <c r="F20" s="59"/>
      <c r="G20" s="59"/>
      <c r="H20" s="59"/>
      <c r="I20" s="59"/>
      <c r="J20" s="59"/>
    </row>
    <row r="21" spans="1:10" x14ac:dyDescent="0.25">
      <c r="A21" s="10"/>
      <c r="B21" s="25"/>
      <c r="C21" s="11" t="s">
        <v>53</v>
      </c>
      <c r="D21" s="11" t="s">
        <v>54</v>
      </c>
      <c r="E21" s="69"/>
      <c r="F21" s="59"/>
      <c r="G21" s="59"/>
      <c r="H21" s="59"/>
      <c r="I21" s="59"/>
      <c r="J21" s="59"/>
    </row>
    <row r="22" spans="1:10" x14ac:dyDescent="0.25">
      <c r="A22" s="10"/>
      <c r="B22" s="10"/>
      <c r="C22" s="11" t="s">
        <v>39</v>
      </c>
      <c r="D22" s="11" t="s">
        <v>40</v>
      </c>
      <c r="E22" s="69"/>
      <c r="F22" s="59"/>
      <c r="G22" s="59"/>
      <c r="H22" s="59"/>
      <c r="I22" s="59"/>
      <c r="J22" s="59"/>
    </row>
    <row r="23" spans="1:10" x14ac:dyDescent="0.25">
      <c r="A23" s="10"/>
      <c r="B23" s="25"/>
      <c r="C23" s="11" t="s">
        <v>41</v>
      </c>
      <c r="D23" s="11" t="s">
        <v>42</v>
      </c>
      <c r="E23" s="69"/>
      <c r="F23" s="59"/>
      <c r="G23" s="59"/>
      <c r="H23" s="59"/>
      <c r="I23" s="59"/>
      <c r="J23" s="59"/>
    </row>
    <row r="24" spans="1:10" s="37" customFormat="1" x14ac:dyDescent="0.25">
      <c r="A24" s="11"/>
      <c r="B24" s="16"/>
      <c r="C24" s="16" t="s">
        <v>48</v>
      </c>
      <c r="D24" s="16" t="s">
        <v>49</v>
      </c>
      <c r="E24" s="70"/>
      <c r="F24" s="72"/>
      <c r="G24" s="72"/>
      <c r="H24" s="72"/>
      <c r="I24" s="72"/>
      <c r="J24" s="72"/>
    </row>
    <row r="25" spans="1:10" x14ac:dyDescent="0.25">
      <c r="A25" s="14"/>
      <c r="B25" s="14"/>
      <c r="C25" s="11" t="s">
        <v>51</v>
      </c>
      <c r="D25" s="11" t="s">
        <v>52</v>
      </c>
      <c r="E25" s="69"/>
      <c r="F25" s="59"/>
      <c r="G25" s="59"/>
      <c r="H25" s="59"/>
      <c r="I25" s="59"/>
      <c r="J25" s="59"/>
    </row>
  </sheetData>
  <mergeCells count="4">
    <mergeCell ref="A5:J5"/>
    <mergeCell ref="A3:J3"/>
    <mergeCell ref="A1:J1"/>
    <mergeCell ref="A8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6"/>
  <sheetViews>
    <sheetView topLeftCell="A34" zoomScaleNormal="100"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31" customWidth="1"/>
    <col min="5" max="5" width="21.28515625" customWidth="1"/>
    <col min="6" max="7" width="25.28515625" customWidth="1"/>
    <col min="8" max="9" width="22.7109375" customWidth="1"/>
    <col min="10" max="10" width="22.85546875" customWidth="1"/>
  </cols>
  <sheetData>
    <row r="1" spans="1:10" ht="38.25" customHeight="1" x14ac:dyDescent="0.25">
      <c r="A1" s="140" t="s">
        <v>191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6.75" customHeight="1" x14ac:dyDescent="0.25">
      <c r="A2" s="4"/>
      <c r="B2" s="4"/>
      <c r="C2" s="4"/>
      <c r="D2" s="4"/>
      <c r="E2" s="22"/>
      <c r="F2" s="4"/>
      <c r="G2" s="4"/>
      <c r="H2" s="5"/>
      <c r="I2" s="5"/>
      <c r="J2" s="5"/>
    </row>
    <row r="3" spans="1:10" ht="18" customHeight="1" x14ac:dyDescent="0.25">
      <c r="A3" s="140" t="s">
        <v>26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8.25" customHeight="1" x14ac:dyDescent="0.25">
      <c r="A4" s="4"/>
      <c r="B4" s="4"/>
      <c r="C4" s="4"/>
      <c r="D4" s="4"/>
      <c r="E4" s="22"/>
      <c r="F4" s="4"/>
      <c r="G4" s="4"/>
      <c r="H4" s="5"/>
      <c r="I4" s="5"/>
      <c r="J4" s="5"/>
    </row>
    <row r="5" spans="1:10" ht="27.75" customHeight="1" x14ac:dyDescent="0.25">
      <c r="A5" s="162" t="s">
        <v>28</v>
      </c>
      <c r="B5" s="180"/>
      <c r="C5" s="181"/>
      <c r="D5" s="17" t="s">
        <v>29</v>
      </c>
      <c r="E5" s="17" t="s">
        <v>172</v>
      </c>
      <c r="F5" s="18" t="s">
        <v>184</v>
      </c>
      <c r="G5" s="18" t="s">
        <v>177</v>
      </c>
      <c r="H5" s="18" t="s">
        <v>187</v>
      </c>
      <c r="I5" s="18" t="s">
        <v>189</v>
      </c>
      <c r="J5" s="18" t="s">
        <v>190</v>
      </c>
    </row>
    <row r="6" spans="1:10" ht="12.75" customHeight="1" x14ac:dyDescent="0.25">
      <c r="A6" s="93"/>
      <c r="B6" s="95">
        <v>1</v>
      </c>
      <c r="C6" s="94"/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20">
        <v>8</v>
      </c>
    </row>
    <row r="7" spans="1:10" ht="41.25" customHeight="1" x14ac:dyDescent="0.25">
      <c r="A7" s="182" t="s">
        <v>192</v>
      </c>
      <c r="B7" s="183"/>
      <c r="C7" s="184"/>
      <c r="D7" s="17" t="s">
        <v>193</v>
      </c>
      <c r="E7" s="62">
        <f t="shared" ref="E7:J7" si="0">E8+E75</f>
        <v>655387.38</v>
      </c>
      <c r="F7" s="62">
        <f t="shared" si="0"/>
        <v>617086.21</v>
      </c>
      <c r="G7" s="62">
        <f t="shared" si="0"/>
        <v>626788.66999999993</v>
      </c>
      <c r="H7" s="62">
        <f t="shared" si="0"/>
        <v>656318.32999999996</v>
      </c>
      <c r="I7" s="62">
        <f t="shared" si="0"/>
        <v>674318.33</v>
      </c>
      <c r="J7" s="62">
        <f t="shared" si="0"/>
        <v>684819.74</v>
      </c>
    </row>
    <row r="8" spans="1:10" ht="25.5" x14ac:dyDescent="0.25">
      <c r="A8" s="177" t="s">
        <v>121</v>
      </c>
      <c r="B8" s="178"/>
      <c r="C8" s="179"/>
      <c r="D8" s="113" t="s">
        <v>122</v>
      </c>
      <c r="E8" s="114">
        <f t="shared" ref="E8:J8" si="1">E9+E16+E21+E30+E35+E46+E58+E67+E71+E26</f>
        <v>65296.34</v>
      </c>
      <c r="F8" s="114">
        <f t="shared" si="1"/>
        <v>61333.210000000006</v>
      </c>
      <c r="G8" s="114">
        <f t="shared" si="1"/>
        <v>66629.58</v>
      </c>
      <c r="H8" s="114">
        <f t="shared" si="1"/>
        <v>68295.010000000009</v>
      </c>
      <c r="I8" s="114">
        <f t="shared" si="1"/>
        <v>69295.010000000009</v>
      </c>
      <c r="J8" s="114">
        <f t="shared" si="1"/>
        <v>62796.42</v>
      </c>
    </row>
    <row r="9" spans="1:10" x14ac:dyDescent="0.25">
      <c r="A9" s="165" t="s">
        <v>194</v>
      </c>
      <c r="B9" s="166"/>
      <c r="C9" s="167"/>
      <c r="D9" s="27" t="s">
        <v>195</v>
      </c>
      <c r="E9" s="60">
        <f>E10+E14</f>
        <v>12242.23</v>
      </c>
      <c r="F9" s="60">
        <f t="shared" ref="F9:J9" si="2">F10+F14</f>
        <v>0</v>
      </c>
      <c r="G9" s="60">
        <f t="shared" si="2"/>
        <v>4939.4799999999996</v>
      </c>
      <c r="H9" s="60">
        <f t="shared" si="2"/>
        <v>10000</v>
      </c>
      <c r="I9" s="60">
        <f t="shared" si="2"/>
        <v>11000</v>
      </c>
      <c r="J9" s="60">
        <f t="shared" si="2"/>
        <v>12000</v>
      </c>
    </row>
    <row r="10" spans="1:10" x14ac:dyDescent="0.25">
      <c r="A10" s="185" t="s">
        <v>196</v>
      </c>
      <c r="B10" s="186"/>
      <c r="C10" s="187"/>
      <c r="D10" s="106" t="s">
        <v>42</v>
      </c>
      <c r="E10" s="107">
        <f>E11</f>
        <v>9107.6</v>
      </c>
      <c r="F10" s="107">
        <f t="shared" ref="F10:J10" si="3">F11</f>
        <v>0</v>
      </c>
      <c r="G10" s="107">
        <f t="shared" si="3"/>
        <v>4939.4799999999996</v>
      </c>
      <c r="H10" s="107">
        <f t="shared" si="3"/>
        <v>10000</v>
      </c>
      <c r="I10" s="107">
        <f t="shared" si="3"/>
        <v>11000</v>
      </c>
      <c r="J10" s="107">
        <f t="shared" si="3"/>
        <v>12000</v>
      </c>
    </row>
    <row r="11" spans="1:10" x14ac:dyDescent="0.25">
      <c r="A11" s="171">
        <v>3</v>
      </c>
      <c r="B11" s="172"/>
      <c r="C11" s="173"/>
      <c r="D11" s="26" t="s">
        <v>17</v>
      </c>
      <c r="E11" s="61">
        <f>E12+E13</f>
        <v>9107.6</v>
      </c>
      <c r="F11" s="61">
        <f t="shared" ref="F11:H11" si="4">F12+F13</f>
        <v>0</v>
      </c>
      <c r="G11" s="61">
        <f t="shared" si="4"/>
        <v>4939.4799999999996</v>
      </c>
      <c r="H11" s="61">
        <f t="shared" si="4"/>
        <v>10000</v>
      </c>
      <c r="I11" s="61">
        <f t="shared" ref="I11:J11" si="5">I12+I13</f>
        <v>11000</v>
      </c>
      <c r="J11" s="61">
        <f t="shared" si="5"/>
        <v>12000</v>
      </c>
    </row>
    <row r="12" spans="1:10" x14ac:dyDescent="0.25">
      <c r="A12" s="174">
        <v>32</v>
      </c>
      <c r="B12" s="175"/>
      <c r="C12" s="176"/>
      <c r="D12" s="26" t="s">
        <v>30</v>
      </c>
      <c r="E12" s="61">
        <v>9107.6</v>
      </c>
      <c r="F12" s="59">
        <v>0</v>
      </c>
      <c r="G12" s="59">
        <v>4939.4799999999996</v>
      </c>
      <c r="H12" s="59">
        <v>10000</v>
      </c>
      <c r="I12" s="59">
        <v>11000</v>
      </c>
      <c r="J12" s="105">
        <v>12000</v>
      </c>
    </row>
    <row r="13" spans="1:10" x14ac:dyDescent="0.25">
      <c r="A13" s="174">
        <v>34</v>
      </c>
      <c r="B13" s="175"/>
      <c r="C13" s="176"/>
      <c r="D13" s="26" t="s">
        <v>57</v>
      </c>
      <c r="E13" s="61">
        <v>0</v>
      </c>
      <c r="F13" s="59">
        <v>0</v>
      </c>
      <c r="G13" s="59">
        <v>0</v>
      </c>
      <c r="H13" s="59">
        <v>0</v>
      </c>
      <c r="I13" s="59">
        <v>0</v>
      </c>
      <c r="J13" s="105">
        <v>0</v>
      </c>
    </row>
    <row r="14" spans="1:10" ht="25.5" x14ac:dyDescent="0.25">
      <c r="A14" s="168" t="s">
        <v>197</v>
      </c>
      <c r="B14" s="169"/>
      <c r="C14" s="170"/>
      <c r="D14" s="108" t="s">
        <v>198</v>
      </c>
      <c r="E14" s="109">
        <f>E15</f>
        <v>3134.63</v>
      </c>
      <c r="F14" s="109">
        <f t="shared" ref="F14:J14" si="6">F15</f>
        <v>0</v>
      </c>
      <c r="G14" s="109">
        <f t="shared" si="6"/>
        <v>0</v>
      </c>
      <c r="H14" s="109">
        <f t="shared" si="6"/>
        <v>0</v>
      </c>
      <c r="I14" s="109">
        <f t="shared" si="6"/>
        <v>0</v>
      </c>
      <c r="J14" s="109">
        <f t="shared" si="6"/>
        <v>0</v>
      </c>
    </row>
    <row r="15" spans="1:10" x14ac:dyDescent="0.25">
      <c r="A15" s="174">
        <v>32</v>
      </c>
      <c r="B15" s="175"/>
      <c r="C15" s="176"/>
      <c r="D15" s="99" t="s">
        <v>30</v>
      </c>
      <c r="E15" s="61">
        <v>3134.63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</row>
    <row r="16" spans="1:10" ht="25.5" customHeight="1" x14ac:dyDescent="0.25">
      <c r="A16" s="165" t="s">
        <v>124</v>
      </c>
      <c r="B16" s="166"/>
      <c r="C16" s="167"/>
      <c r="D16" s="56" t="s">
        <v>125</v>
      </c>
      <c r="E16" s="60">
        <f>E17</f>
        <v>1313.96</v>
      </c>
      <c r="F16" s="60">
        <f t="shared" ref="F16:F17" si="7">F17</f>
        <v>1313.96</v>
      </c>
      <c r="G16" s="60">
        <f t="shared" ref="G16:G17" si="8">G17</f>
        <v>1313.96</v>
      </c>
      <c r="H16" s="60">
        <f t="shared" ref="H16:J17" si="9">H17</f>
        <v>1313.96</v>
      </c>
      <c r="I16" s="60">
        <f t="shared" si="9"/>
        <v>1313.96</v>
      </c>
      <c r="J16" s="60">
        <f t="shared" si="9"/>
        <v>1313.96</v>
      </c>
    </row>
    <row r="17" spans="1:10" ht="15" customHeight="1" x14ac:dyDescent="0.25">
      <c r="A17" s="168" t="s">
        <v>134</v>
      </c>
      <c r="B17" s="169"/>
      <c r="C17" s="170"/>
      <c r="D17" s="110" t="s">
        <v>135</v>
      </c>
      <c r="E17" s="111">
        <f>E18</f>
        <v>1313.96</v>
      </c>
      <c r="F17" s="111">
        <f t="shared" si="7"/>
        <v>1313.96</v>
      </c>
      <c r="G17" s="111">
        <f t="shared" si="8"/>
        <v>1313.96</v>
      </c>
      <c r="H17" s="111">
        <f t="shared" si="9"/>
        <v>1313.96</v>
      </c>
      <c r="I17" s="111">
        <f t="shared" si="9"/>
        <v>1313.96</v>
      </c>
      <c r="J17" s="111">
        <f t="shared" si="9"/>
        <v>1313.96</v>
      </c>
    </row>
    <row r="18" spans="1:10" x14ac:dyDescent="0.25">
      <c r="A18" s="171">
        <v>3</v>
      </c>
      <c r="B18" s="172"/>
      <c r="C18" s="173"/>
      <c r="D18" s="55" t="s">
        <v>17</v>
      </c>
      <c r="E18" s="61">
        <f>E19+E20</f>
        <v>1313.96</v>
      </c>
      <c r="F18" s="61">
        <f t="shared" ref="F18" si="10">F19+F20</f>
        <v>1313.96</v>
      </c>
      <c r="G18" s="61">
        <f t="shared" ref="G18" si="11">G19+G20</f>
        <v>1313.96</v>
      </c>
      <c r="H18" s="61">
        <f t="shared" ref="H18" si="12">H19+H20</f>
        <v>1313.96</v>
      </c>
      <c r="I18" s="61">
        <f t="shared" ref="I18:J18" si="13">I19+I20</f>
        <v>1313.96</v>
      </c>
      <c r="J18" s="61">
        <f t="shared" si="13"/>
        <v>1313.96</v>
      </c>
    </row>
    <row r="19" spans="1:10" x14ac:dyDescent="0.25">
      <c r="A19" s="174">
        <v>31</v>
      </c>
      <c r="B19" s="175"/>
      <c r="C19" s="176"/>
      <c r="D19" s="55" t="s">
        <v>18</v>
      </c>
      <c r="E19" s="61">
        <v>0</v>
      </c>
      <c r="F19" s="59">
        <v>0</v>
      </c>
      <c r="G19" s="59">
        <v>0</v>
      </c>
      <c r="H19" s="59">
        <v>0</v>
      </c>
      <c r="I19" s="59">
        <v>0</v>
      </c>
      <c r="J19" s="105">
        <v>0</v>
      </c>
    </row>
    <row r="20" spans="1:10" x14ac:dyDescent="0.25">
      <c r="A20" s="174">
        <v>32</v>
      </c>
      <c r="B20" s="175"/>
      <c r="C20" s="176"/>
      <c r="D20" s="55" t="s">
        <v>30</v>
      </c>
      <c r="E20" s="61">
        <v>1313.96</v>
      </c>
      <c r="F20" s="59">
        <v>1313.96</v>
      </c>
      <c r="G20" s="59">
        <v>1313.96</v>
      </c>
      <c r="H20" s="59">
        <v>1313.96</v>
      </c>
      <c r="I20" s="59">
        <v>1313.96</v>
      </c>
      <c r="J20" s="105">
        <v>1313.96</v>
      </c>
    </row>
    <row r="21" spans="1:10" ht="25.5" x14ac:dyDescent="0.25">
      <c r="A21" s="165" t="s">
        <v>126</v>
      </c>
      <c r="B21" s="166"/>
      <c r="C21" s="167"/>
      <c r="D21" s="56" t="s">
        <v>127</v>
      </c>
      <c r="E21" s="60">
        <f>E22</f>
        <v>3897.14</v>
      </c>
      <c r="F21" s="60">
        <f t="shared" ref="F21:F22" si="14">F22</f>
        <v>4390.1399999999994</v>
      </c>
      <c r="G21" s="60">
        <f t="shared" ref="G21:G22" si="15">G22</f>
        <v>6573.84</v>
      </c>
      <c r="H21" s="60">
        <f t="shared" ref="H21:J22" si="16">H22</f>
        <v>4584.3600000000006</v>
      </c>
      <c r="I21" s="60">
        <f t="shared" si="16"/>
        <v>4584.3600000000006</v>
      </c>
      <c r="J21" s="60">
        <f t="shared" si="16"/>
        <v>3209.05</v>
      </c>
    </row>
    <row r="22" spans="1:10" x14ac:dyDescent="0.25">
      <c r="A22" s="168" t="s">
        <v>123</v>
      </c>
      <c r="B22" s="169"/>
      <c r="C22" s="170"/>
      <c r="D22" s="108" t="s">
        <v>13</v>
      </c>
      <c r="E22" s="111">
        <f>E23</f>
        <v>3897.14</v>
      </c>
      <c r="F22" s="111">
        <f t="shared" si="14"/>
        <v>4390.1399999999994</v>
      </c>
      <c r="G22" s="111">
        <f t="shared" si="15"/>
        <v>6573.84</v>
      </c>
      <c r="H22" s="111">
        <f t="shared" si="16"/>
        <v>4584.3600000000006</v>
      </c>
      <c r="I22" s="111">
        <f t="shared" si="16"/>
        <v>4584.3600000000006</v>
      </c>
      <c r="J22" s="111">
        <f t="shared" si="16"/>
        <v>3209.05</v>
      </c>
    </row>
    <row r="23" spans="1:10" x14ac:dyDescent="0.25">
      <c r="A23" s="171">
        <v>3</v>
      </c>
      <c r="B23" s="172"/>
      <c r="C23" s="173"/>
      <c r="D23" s="55" t="s">
        <v>17</v>
      </c>
      <c r="E23" s="61">
        <f>E24+E25</f>
        <v>3897.14</v>
      </c>
      <c r="F23" s="61">
        <f t="shared" ref="F23" si="17">F24+F25</f>
        <v>4390.1399999999994</v>
      </c>
      <c r="G23" s="61">
        <f t="shared" ref="G23" si="18">G24+G25</f>
        <v>6573.84</v>
      </c>
      <c r="H23" s="61">
        <f t="shared" ref="H23" si="19">H24+H25</f>
        <v>4584.3600000000006</v>
      </c>
      <c r="I23" s="61">
        <f t="shared" ref="I23:J23" si="20">I24+I25</f>
        <v>4584.3600000000006</v>
      </c>
      <c r="J23" s="61">
        <f t="shared" si="20"/>
        <v>3209.05</v>
      </c>
    </row>
    <row r="24" spans="1:10" x14ac:dyDescent="0.25">
      <c r="A24" s="174">
        <v>31</v>
      </c>
      <c r="B24" s="175"/>
      <c r="C24" s="176"/>
      <c r="D24" s="55" t="s">
        <v>18</v>
      </c>
      <c r="E24" s="61">
        <v>3023.54</v>
      </c>
      <c r="F24" s="59">
        <v>2196.2399999999998</v>
      </c>
      <c r="G24" s="59">
        <v>2601.84</v>
      </c>
      <c r="H24" s="59">
        <v>3537.96</v>
      </c>
      <c r="I24" s="59">
        <v>3537.96</v>
      </c>
      <c r="J24" s="105">
        <v>2476.5700000000002</v>
      </c>
    </row>
    <row r="25" spans="1:10" x14ac:dyDescent="0.25">
      <c r="A25" s="174">
        <v>32</v>
      </c>
      <c r="B25" s="175"/>
      <c r="C25" s="176"/>
      <c r="D25" s="55" t="s">
        <v>30</v>
      </c>
      <c r="E25" s="61">
        <v>873.6</v>
      </c>
      <c r="F25" s="59">
        <v>2193.9</v>
      </c>
      <c r="G25" s="59">
        <v>3972</v>
      </c>
      <c r="H25" s="59">
        <v>1046.4000000000001</v>
      </c>
      <c r="I25" s="59">
        <v>1046.4000000000001</v>
      </c>
      <c r="J25" s="105">
        <v>732.48</v>
      </c>
    </row>
    <row r="26" spans="1:10" ht="24.75" customHeight="1" x14ac:dyDescent="0.25">
      <c r="A26" s="165" t="s">
        <v>186</v>
      </c>
      <c r="B26" s="166"/>
      <c r="C26" s="167"/>
      <c r="D26" s="121" t="s">
        <v>185</v>
      </c>
      <c r="E26" s="60">
        <f>E27</f>
        <v>5411.77</v>
      </c>
      <c r="F26" s="60">
        <f t="shared" ref="F26:J26" si="21">F27</f>
        <v>6000</v>
      </c>
      <c r="G26" s="60">
        <f t="shared" si="21"/>
        <v>6000</v>
      </c>
      <c r="H26" s="60">
        <f t="shared" si="21"/>
        <v>5700</v>
      </c>
      <c r="I26" s="60">
        <f t="shared" si="21"/>
        <v>5700</v>
      </c>
      <c r="J26" s="60">
        <f t="shared" si="21"/>
        <v>5700</v>
      </c>
    </row>
    <row r="27" spans="1:10" x14ac:dyDescent="0.25">
      <c r="A27" s="168" t="s">
        <v>141</v>
      </c>
      <c r="B27" s="169"/>
      <c r="C27" s="170"/>
      <c r="D27" s="122" t="s">
        <v>142</v>
      </c>
      <c r="E27" s="111">
        <f>E28+E29</f>
        <v>5411.77</v>
      </c>
      <c r="F27" s="111">
        <f t="shared" ref="F27:J27" si="22">F28+F29</f>
        <v>6000</v>
      </c>
      <c r="G27" s="111">
        <f t="shared" si="22"/>
        <v>6000</v>
      </c>
      <c r="H27" s="111">
        <f t="shared" si="22"/>
        <v>5700</v>
      </c>
      <c r="I27" s="111">
        <f t="shared" si="22"/>
        <v>5700</v>
      </c>
      <c r="J27" s="111">
        <f t="shared" si="22"/>
        <v>5700</v>
      </c>
    </row>
    <row r="28" spans="1:10" x14ac:dyDescent="0.25">
      <c r="A28" s="174">
        <v>37</v>
      </c>
      <c r="B28" s="175"/>
      <c r="C28" s="176"/>
      <c r="D28" s="123" t="s">
        <v>151</v>
      </c>
      <c r="E28" s="61">
        <v>0</v>
      </c>
      <c r="F28" s="59">
        <v>0</v>
      </c>
      <c r="G28" s="59">
        <v>0</v>
      </c>
      <c r="H28" s="59">
        <v>0</v>
      </c>
      <c r="I28" s="59">
        <v>0</v>
      </c>
      <c r="J28" s="105">
        <v>0</v>
      </c>
    </row>
    <row r="29" spans="1:10" x14ac:dyDescent="0.25">
      <c r="A29" s="174">
        <v>42</v>
      </c>
      <c r="B29" s="175"/>
      <c r="C29" s="176"/>
      <c r="D29" s="123" t="s">
        <v>152</v>
      </c>
      <c r="E29" s="61">
        <v>5411.77</v>
      </c>
      <c r="F29" s="59">
        <v>6000</v>
      </c>
      <c r="G29" s="59">
        <v>6000</v>
      </c>
      <c r="H29" s="59">
        <v>5700</v>
      </c>
      <c r="I29" s="59">
        <v>5700</v>
      </c>
      <c r="J29" s="105">
        <v>5700</v>
      </c>
    </row>
    <row r="30" spans="1:10" ht="25.5" x14ac:dyDescent="0.25">
      <c r="A30" s="165" t="s">
        <v>128</v>
      </c>
      <c r="B30" s="166"/>
      <c r="C30" s="167"/>
      <c r="D30" s="56" t="s">
        <v>129</v>
      </c>
      <c r="E30" s="60">
        <f>E31+E33</f>
        <v>19492.52</v>
      </c>
      <c r="F30" s="60">
        <f t="shared" ref="F30:J30" si="23">F31+F33</f>
        <v>28476.63</v>
      </c>
      <c r="G30" s="60">
        <f t="shared" si="23"/>
        <v>26409.81</v>
      </c>
      <c r="H30" s="60">
        <f t="shared" si="23"/>
        <v>26042.73</v>
      </c>
      <c r="I30" s="60">
        <f t="shared" si="23"/>
        <v>26042.73</v>
      </c>
      <c r="J30" s="60">
        <f t="shared" si="23"/>
        <v>26042.73</v>
      </c>
    </row>
    <row r="31" spans="1:10" x14ac:dyDescent="0.25">
      <c r="A31" s="168" t="s">
        <v>123</v>
      </c>
      <c r="B31" s="169"/>
      <c r="C31" s="170"/>
      <c r="D31" s="108" t="s">
        <v>13</v>
      </c>
      <c r="E31" s="111">
        <f>E32</f>
        <v>300</v>
      </c>
      <c r="F31" s="111">
        <f t="shared" ref="F31" si="24">F32</f>
        <v>0</v>
      </c>
      <c r="G31" s="111">
        <f t="shared" ref="G31" si="25">G32</f>
        <v>0</v>
      </c>
      <c r="H31" s="111">
        <f t="shared" ref="H31:J31" si="26">H32</f>
        <v>0</v>
      </c>
      <c r="I31" s="111">
        <f t="shared" si="26"/>
        <v>0</v>
      </c>
      <c r="J31" s="111">
        <f t="shared" si="26"/>
        <v>0</v>
      </c>
    </row>
    <row r="32" spans="1:10" x14ac:dyDescent="0.25">
      <c r="A32" s="174">
        <v>31</v>
      </c>
      <c r="B32" s="175"/>
      <c r="C32" s="176"/>
      <c r="D32" s="55" t="s">
        <v>18</v>
      </c>
      <c r="E32" s="61">
        <v>300</v>
      </c>
      <c r="F32" s="59">
        <v>0</v>
      </c>
      <c r="G32" s="59">
        <v>0</v>
      </c>
      <c r="H32" s="59">
        <v>0</v>
      </c>
      <c r="I32" s="59">
        <v>0</v>
      </c>
      <c r="J32" s="105">
        <v>0</v>
      </c>
    </row>
    <row r="33" spans="1:10" ht="15" customHeight="1" x14ac:dyDescent="0.25">
      <c r="A33" s="168" t="s">
        <v>141</v>
      </c>
      <c r="B33" s="169"/>
      <c r="C33" s="170"/>
      <c r="D33" s="108" t="s">
        <v>142</v>
      </c>
      <c r="E33" s="109">
        <f>E34</f>
        <v>19192.52</v>
      </c>
      <c r="F33" s="109">
        <f t="shared" ref="F33:J33" si="27">F34</f>
        <v>28476.63</v>
      </c>
      <c r="G33" s="109">
        <f t="shared" si="27"/>
        <v>26409.81</v>
      </c>
      <c r="H33" s="109">
        <f t="shared" si="27"/>
        <v>26042.73</v>
      </c>
      <c r="I33" s="109">
        <f t="shared" si="27"/>
        <v>26042.73</v>
      </c>
      <c r="J33" s="109">
        <f t="shared" si="27"/>
        <v>26042.73</v>
      </c>
    </row>
    <row r="34" spans="1:10" x14ac:dyDescent="0.25">
      <c r="A34" s="174">
        <v>32</v>
      </c>
      <c r="B34" s="175"/>
      <c r="C34" s="176"/>
      <c r="D34" s="55" t="s">
        <v>30</v>
      </c>
      <c r="E34" s="61">
        <v>19192.52</v>
      </c>
      <c r="F34" s="59">
        <v>28476.63</v>
      </c>
      <c r="G34" s="59">
        <v>26409.81</v>
      </c>
      <c r="H34" s="59">
        <v>26042.73</v>
      </c>
      <c r="I34" s="59">
        <v>26042.73</v>
      </c>
      <c r="J34" s="105">
        <v>26042.73</v>
      </c>
    </row>
    <row r="35" spans="1:10" ht="25.5" customHeight="1" x14ac:dyDescent="0.25">
      <c r="A35" s="165" t="s">
        <v>130</v>
      </c>
      <c r="B35" s="166"/>
      <c r="C35" s="167"/>
      <c r="D35" s="56" t="s">
        <v>132</v>
      </c>
      <c r="E35" s="60">
        <f>E36+E40+E44</f>
        <v>11263.02</v>
      </c>
      <c r="F35" s="60">
        <f t="shared" ref="F35:J35" si="28">F36+F40+F44</f>
        <v>14804.640000000001</v>
      </c>
      <c r="G35" s="60">
        <f t="shared" si="28"/>
        <v>14804.630000000001</v>
      </c>
      <c r="H35" s="60">
        <f t="shared" si="28"/>
        <v>0</v>
      </c>
      <c r="I35" s="60">
        <f t="shared" si="28"/>
        <v>0</v>
      </c>
      <c r="J35" s="60">
        <f t="shared" si="28"/>
        <v>0</v>
      </c>
    </row>
    <row r="36" spans="1:10" x14ac:dyDescent="0.25">
      <c r="A36" s="168" t="s">
        <v>123</v>
      </c>
      <c r="B36" s="169"/>
      <c r="C36" s="170"/>
      <c r="D36" s="108" t="s">
        <v>13</v>
      </c>
      <c r="E36" s="111">
        <f>E37</f>
        <v>4649.37</v>
      </c>
      <c r="F36" s="111">
        <f t="shared" ref="F36" si="29">F37</f>
        <v>6111.35</v>
      </c>
      <c r="G36" s="111">
        <f t="shared" ref="G36" si="30">G37</f>
        <v>6111.35</v>
      </c>
      <c r="H36" s="111">
        <f t="shared" ref="H36:J36" si="31">H37</f>
        <v>0</v>
      </c>
      <c r="I36" s="111">
        <f t="shared" si="31"/>
        <v>0</v>
      </c>
      <c r="J36" s="111">
        <f t="shared" si="31"/>
        <v>0</v>
      </c>
    </row>
    <row r="37" spans="1:10" x14ac:dyDescent="0.25">
      <c r="A37" s="171">
        <v>3</v>
      </c>
      <c r="B37" s="172"/>
      <c r="C37" s="173"/>
      <c r="D37" s="55" t="s">
        <v>17</v>
      </c>
      <c r="E37" s="61">
        <f>E38+E39</f>
        <v>4649.37</v>
      </c>
      <c r="F37" s="61">
        <f t="shared" ref="F37" si="32">F38+F39</f>
        <v>6111.35</v>
      </c>
      <c r="G37" s="61">
        <f t="shared" ref="G37" si="33">G38+G39</f>
        <v>6111.35</v>
      </c>
      <c r="H37" s="61">
        <f t="shared" ref="H37" si="34">H38+H39</f>
        <v>0</v>
      </c>
      <c r="I37" s="61">
        <f t="shared" ref="I37" si="35">I38+I39</f>
        <v>0</v>
      </c>
      <c r="J37" s="61"/>
    </row>
    <row r="38" spans="1:10" x14ac:dyDescent="0.25">
      <c r="A38" s="174">
        <v>31</v>
      </c>
      <c r="B38" s="175"/>
      <c r="C38" s="176"/>
      <c r="D38" s="55" t="s">
        <v>18</v>
      </c>
      <c r="E38" s="61">
        <v>4649.37</v>
      </c>
      <c r="F38" s="59">
        <v>6111.35</v>
      </c>
      <c r="G38" s="59">
        <v>6111.35</v>
      </c>
      <c r="H38" s="59">
        <v>0</v>
      </c>
      <c r="I38" s="59">
        <v>0</v>
      </c>
      <c r="J38" s="105">
        <v>0</v>
      </c>
    </row>
    <row r="39" spans="1:10" x14ac:dyDescent="0.25">
      <c r="A39" s="174">
        <v>32</v>
      </c>
      <c r="B39" s="175"/>
      <c r="C39" s="176"/>
      <c r="D39" s="55" t="s">
        <v>30</v>
      </c>
      <c r="E39" s="61">
        <v>0</v>
      </c>
      <c r="F39" s="59">
        <v>0</v>
      </c>
      <c r="G39" s="59">
        <v>0</v>
      </c>
      <c r="H39" s="59">
        <v>0</v>
      </c>
      <c r="I39" s="59">
        <v>0</v>
      </c>
      <c r="J39" s="105">
        <v>0</v>
      </c>
    </row>
    <row r="40" spans="1:10" x14ac:dyDescent="0.25">
      <c r="A40" s="168" t="s">
        <v>136</v>
      </c>
      <c r="B40" s="169"/>
      <c r="C40" s="170"/>
      <c r="D40" s="108" t="s">
        <v>137</v>
      </c>
      <c r="E40" s="111">
        <f>E41</f>
        <v>6613.65</v>
      </c>
      <c r="F40" s="111">
        <f t="shared" ref="F40" si="36">F41</f>
        <v>8693.2900000000009</v>
      </c>
      <c r="G40" s="111">
        <f t="shared" ref="G40" si="37">G41</f>
        <v>3839.56</v>
      </c>
      <c r="H40" s="111">
        <f t="shared" ref="H40:J40" si="38">H41</f>
        <v>0</v>
      </c>
      <c r="I40" s="111">
        <f t="shared" si="38"/>
        <v>0</v>
      </c>
      <c r="J40" s="111">
        <f t="shared" si="38"/>
        <v>0</v>
      </c>
    </row>
    <row r="41" spans="1:10" x14ac:dyDescent="0.25">
      <c r="A41" s="171">
        <v>3</v>
      </c>
      <c r="B41" s="172"/>
      <c r="C41" s="173"/>
      <c r="D41" s="55" t="s">
        <v>17</v>
      </c>
      <c r="E41" s="61">
        <f>E42+E43</f>
        <v>6613.65</v>
      </c>
      <c r="F41" s="61">
        <f t="shared" ref="F41" si="39">F42+F43</f>
        <v>8693.2900000000009</v>
      </c>
      <c r="G41" s="61">
        <f t="shared" ref="G41" si="40">G42+G43</f>
        <v>3839.56</v>
      </c>
      <c r="H41" s="61">
        <f t="shared" ref="H41" si="41">H42+H43</f>
        <v>0</v>
      </c>
      <c r="I41" s="61">
        <f t="shared" ref="I41:J41" si="42">I42+I43</f>
        <v>0</v>
      </c>
      <c r="J41" s="61">
        <f t="shared" si="42"/>
        <v>0</v>
      </c>
    </row>
    <row r="42" spans="1:10" x14ac:dyDescent="0.25">
      <c r="A42" s="174">
        <v>31</v>
      </c>
      <c r="B42" s="175"/>
      <c r="C42" s="176"/>
      <c r="D42" s="55" t="s">
        <v>18</v>
      </c>
      <c r="E42" s="61">
        <v>6613.65</v>
      </c>
      <c r="F42" s="59">
        <v>8693.2900000000009</v>
      </c>
      <c r="G42" s="59">
        <v>3839.56</v>
      </c>
      <c r="H42" s="59">
        <v>0</v>
      </c>
      <c r="I42" s="59">
        <v>0</v>
      </c>
      <c r="J42" s="105">
        <v>0</v>
      </c>
    </row>
    <row r="43" spans="1:10" x14ac:dyDescent="0.25">
      <c r="A43" s="174">
        <v>32</v>
      </c>
      <c r="B43" s="175"/>
      <c r="C43" s="176"/>
      <c r="D43" s="55" t="s">
        <v>30</v>
      </c>
      <c r="E43" s="61">
        <v>0</v>
      </c>
      <c r="F43" s="59">
        <v>0</v>
      </c>
      <c r="G43" s="59">
        <v>0</v>
      </c>
      <c r="H43" s="59">
        <v>0</v>
      </c>
      <c r="I43" s="59">
        <v>0</v>
      </c>
      <c r="J43" s="105">
        <v>0</v>
      </c>
    </row>
    <row r="44" spans="1:10" x14ac:dyDescent="0.25">
      <c r="A44" s="188" t="s">
        <v>183</v>
      </c>
      <c r="B44" s="189"/>
      <c r="C44" s="190"/>
      <c r="D44" s="112" t="s">
        <v>178</v>
      </c>
      <c r="E44" s="109">
        <f>E45</f>
        <v>0</v>
      </c>
      <c r="F44" s="109">
        <f t="shared" ref="F44:J44" si="43">F45</f>
        <v>0</v>
      </c>
      <c r="G44" s="109">
        <f t="shared" si="43"/>
        <v>4853.72</v>
      </c>
      <c r="H44" s="109">
        <f t="shared" si="43"/>
        <v>0</v>
      </c>
      <c r="I44" s="109">
        <f t="shared" si="43"/>
        <v>0</v>
      </c>
      <c r="J44" s="109">
        <f t="shared" si="43"/>
        <v>0</v>
      </c>
    </row>
    <row r="45" spans="1:10" x14ac:dyDescent="0.25">
      <c r="A45" s="100">
        <v>31</v>
      </c>
      <c r="B45" s="101"/>
      <c r="C45" s="102"/>
      <c r="D45" s="99" t="s">
        <v>18</v>
      </c>
      <c r="E45" s="61">
        <v>0</v>
      </c>
      <c r="F45" s="105">
        <v>0</v>
      </c>
      <c r="G45" s="105">
        <v>4853.72</v>
      </c>
      <c r="H45" s="105">
        <v>0</v>
      </c>
      <c r="I45" s="105">
        <v>0</v>
      </c>
      <c r="J45" s="105">
        <v>0</v>
      </c>
    </row>
    <row r="46" spans="1:10" ht="25.5" customHeight="1" x14ac:dyDescent="0.25">
      <c r="A46" s="165" t="s">
        <v>131</v>
      </c>
      <c r="B46" s="166"/>
      <c r="C46" s="167"/>
      <c r="D46" s="56" t="s">
        <v>133</v>
      </c>
      <c r="E46" s="60">
        <f>E47+E54+E51</f>
        <v>0</v>
      </c>
      <c r="F46" s="60">
        <f t="shared" ref="F46:J46" si="44">F47+F54+F51</f>
        <v>6347.84</v>
      </c>
      <c r="G46" s="60">
        <f t="shared" si="44"/>
        <v>6344.86</v>
      </c>
      <c r="H46" s="60">
        <f t="shared" si="44"/>
        <v>20410.96</v>
      </c>
      <c r="I46" s="60">
        <f t="shared" si="44"/>
        <v>20410.96</v>
      </c>
      <c r="J46" s="60">
        <f t="shared" si="44"/>
        <v>14287.68</v>
      </c>
    </row>
    <row r="47" spans="1:10" ht="15" customHeight="1" x14ac:dyDescent="0.25">
      <c r="A47" s="168" t="s">
        <v>123</v>
      </c>
      <c r="B47" s="169"/>
      <c r="C47" s="170"/>
      <c r="D47" s="108" t="s">
        <v>13</v>
      </c>
      <c r="E47" s="111">
        <f>E48</f>
        <v>0</v>
      </c>
      <c r="F47" s="111">
        <f t="shared" ref="F47" si="45">F48</f>
        <v>2620.39</v>
      </c>
      <c r="G47" s="111">
        <f t="shared" ref="G47" si="46">G48</f>
        <v>3172.43</v>
      </c>
      <c r="H47" s="111">
        <f t="shared" ref="H47:J47" si="47">H48</f>
        <v>9399.24</v>
      </c>
      <c r="I47" s="111">
        <f t="shared" si="47"/>
        <v>9399.24</v>
      </c>
      <c r="J47" s="111">
        <f t="shared" si="47"/>
        <v>6579.47</v>
      </c>
    </row>
    <row r="48" spans="1:10" x14ac:dyDescent="0.25">
      <c r="A48" s="171">
        <v>3</v>
      </c>
      <c r="B48" s="172"/>
      <c r="C48" s="173"/>
      <c r="D48" s="55" t="s">
        <v>17</v>
      </c>
      <c r="E48" s="61">
        <f>E49+E50</f>
        <v>0</v>
      </c>
      <c r="F48" s="61">
        <f t="shared" ref="F48" si="48">F49+F50</f>
        <v>2620.39</v>
      </c>
      <c r="G48" s="61">
        <f t="shared" ref="G48" si="49">G49+G50</f>
        <v>3172.43</v>
      </c>
      <c r="H48" s="61">
        <f t="shared" ref="H48" si="50">H49+H50</f>
        <v>9399.24</v>
      </c>
      <c r="I48" s="61">
        <f t="shared" ref="I48:J48" si="51">I49+I50</f>
        <v>9399.24</v>
      </c>
      <c r="J48" s="61">
        <f t="shared" si="51"/>
        <v>6579.47</v>
      </c>
    </row>
    <row r="49" spans="1:10" x14ac:dyDescent="0.25">
      <c r="A49" s="174">
        <v>31</v>
      </c>
      <c r="B49" s="175"/>
      <c r="C49" s="176"/>
      <c r="D49" s="55" t="s">
        <v>18</v>
      </c>
      <c r="E49" s="61">
        <v>0</v>
      </c>
      <c r="F49" s="59">
        <v>2620.39</v>
      </c>
      <c r="G49" s="59">
        <v>3172.43</v>
      </c>
      <c r="H49" s="59">
        <v>8790.83</v>
      </c>
      <c r="I49" s="59">
        <v>8790.83</v>
      </c>
      <c r="J49" s="105">
        <v>6153.58</v>
      </c>
    </row>
    <row r="50" spans="1:10" x14ac:dyDescent="0.25">
      <c r="A50" s="174">
        <v>32</v>
      </c>
      <c r="B50" s="175"/>
      <c r="C50" s="176"/>
      <c r="D50" s="55" t="s">
        <v>30</v>
      </c>
      <c r="E50" s="61">
        <v>0</v>
      </c>
      <c r="F50" s="59">
        <v>0</v>
      </c>
      <c r="G50" s="59">
        <v>0</v>
      </c>
      <c r="H50" s="59">
        <v>608.41</v>
      </c>
      <c r="I50" s="59">
        <v>608.41</v>
      </c>
      <c r="J50" s="105">
        <v>425.89</v>
      </c>
    </row>
    <row r="51" spans="1:10" x14ac:dyDescent="0.25">
      <c r="A51" s="188" t="s">
        <v>161</v>
      </c>
      <c r="B51" s="189"/>
      <c r="C51" s="190"/>
      <c r="D51" s="112" t="s">
        <v>164</v>
      </c>
      <c r="E51" s="109">
        <f>E52+E53</f>
        <v>0</v>
      </c>
      <c r="F51" s="109">
        <f t="shared" ref="F51:J51" si="52">F52+F53</f>
        <v>0</v>
      </c>
      <c r="G51" s="109">
        <f t="shared" si="52"/>
        <v>475.86</v>
      </c>
      <c r="H51" s="109">
        <f t="shared" si="52"/>
        <v>1651.75</v>
      </c>
      <c r="I51" s="109">
        <f t="shared" si="52"/>
        <v>1651.75</v>
      </c>
      <c r="J51" s="109">
        <f t="shared" si="52"/>
        <v>1156.23</v>
      </c>
    </row>
    <row r="52" spans="1:10" x14ac:dyDescent="0.25">
      <c r="A52" s="100">
        <v>31</v>
      </c>
      <c r="B52" s="101"/>
      <c r="C52" s="102"/>
      <c r="D52" s="99" t="s">
        <v>179</v>
      </c>
      <c r="E52" s="61">
        <v>0</v>
      </c>
      <c r="F52" s="105">
        <v>0</v>
      </c>
      <c r="G52" s="105">
        <v>475.86</v>
      </c>
      <c r="H52" s="105">
        <v>1544.83</v>
      </c>
      <c r="I52" s="105">
        <v>1544.83</v>
      </c>
      <c r="J52" s="105">
        <v>1081.3800000000001</v>
      </c>
    </row>
    <row r="53" spans="1:10" x14ac:dyDescent="0.25">
      <c r="A53" s="126">
        <v>32</v>
      </c>
      <c r="B53" s="127"/>
      <c r="C53" s="128"/>
      <c r="D53" s="125" t="s">
        <v>30</v>
      </c>
      <c r="E53" s="61">
        <v>0</v>
      </c>
      <c r="F53" s="105">
        <v>0</v>
      </c>
      <c r="G53" s="105">
        <v>0</v>
      </c>
      <c r="H53" s="105">
        <v>106.92</v>
      </c>
      <c r="I53" s="105">
        <v>106.92</v>
      </c>
      <c r="J53" s="105">
        <v>74.849999999999994</v>
      </c>
    </row>
    <row r="54" spans="1:10" x14ac:dyDescent="0.25">
      <c r="A54" s="168" t="s">
        <v>136</v>
      </c>
      <c r="B54" s="169"/>
      <c r="C54" s="170"/>
      <c r="D54" s="108" t="s">
        <v>137</v>
      </c>
      <c r="E54" s="111">
        <f>E55</f>
        <v>0</v>
      </c>
      <c r="F54" s="111">
        <f t="shared" ref="F54" si="53">F55</f>
        <v>3727.45</v>
      </c>
      <c r="G54" s="111">
        <f t="shared" ref="G54" si="54">G55</f>
        <v>2696.57</v>
      </c>
      <c r="H54" s="111">
        <f t="shared" ref="H54:J54" si="55">H55</f>
        <v>9359.9700000000012</v>
      </c>
      <c r="I54" s="111">
        <f t="shared" si="55"/>
        <v>9359.9700000000012</v>
      </c>
      <c r="J54" s="111">
        <f t="shared" si="55"/>
        <v>6551.98</v>
      </c>
    </row>
    <row r="55" spans="1:10" x14ac:dyDescent="0.25">
      <c r="A55" s="171">
        <v>3</v>
      </c>
      <c r="B55" s="172"/>
      <c r="C55" s="173"/>
      <c r="D55" s="55" t="s">
        <v>17</v>
      </c>
      <c r="E55" s="61">
        <f>E56+E57</f>
        <v>0</v>
      </c>
      <c r="F55" s="61">
        <f t="shared" ref="F55" si="56">F56+F57</f>
        <v>3727.45</v>
      </c>
      <c r="G55" s="61">
        <f t="shared" ref="G55" si="57">G56+G57</f>
        <v>2696.57</v>
      </c>
      <c r="H55" s="61">
        <f t="shared" ref="H55" si="58">H56+H57</f>
        <v>9359.9700000000012</v>
      </c>
      <c r="I55" s="61">
        <f t="shared" ref="I55:J55" si="59">I56+I57</f>
        <v>9359.9700000000012</v>
      </c>
      <c r="J55" s="61">
        <f t="shared" si="59"/>
        <v>6551.98</v>
      </c>
    </row>
    <row r="56" spans="1:10" x14ac:dyDescent="0.25">
      <c r="A56" s="174">
        <v>31</v>
      </c>
      <c r="B56" s="175"/>
      <c r="C56" s="176"/>
      <c r="D56" s="55" t="s">
        <v>18</v>
      </c>
      <c r="E56" s="61">
        <v>0</v>
      </c>
      <c r="F56" s="59">
        <v>3727.45</v>
      </c>
      <c r="G56" s="59">
        <v>2696.57</v>
      </c>
      <c r="H56" s="59">
        <v>8754.1</v>
      </c>
      <c r="I56" s="59">
        <v>8754.1</v>
      </c>
      <c r="J56" s="105">
        <v>6127.87</v>
      </c>
    </row>
    <row r="57" spans="1:10" x14ac:dyDescent="0.25">
      <c r="A57" s="174">
        <v>32</v>
      </c>
      <c r="B57" s="175"/>
      <c r="C57" s="176"/>
      <c r="D57" s="55" t="s">
        <v>30</v>
      </c>
      <c r="E57" s="61">
        <v>0</v>
      </c>
      <c r="F57" s="59">
        <v>0</v>
      </c>
      <c r="G57" s="59">
        <v>0</v>
      </c>
      <c r="H57" s="59">
        <v>605.87</v>
      </c>
      <c r="I57" s="59">
        <v>605.87</v>
      </c>
      <c r="J57" s="105">
        <v>424.11</v>
      </c>
    </row>
    <row r="58" spans="1:10" ht="25.5" customHeight="1" x14ac:dyDescent="0.25">
      <c r="A58" s="165" t="s">
        <v>175</v>
      </c>
      <c r="B58" s="166"/>
      <c r="C58" s="167"/>
      <c r="D58" s="56" t="s">
        <v>145</v>
      </c>
      <c r="E58" s="60">
        <f>E59+E63</f>
        <v>11395.210000000001</v>
      </c>
      <c r="F58" s="60">
        <f t="shared" ref="F58" si="60">F59+F63</f>
        <v>0</v>
      </c>
      <c r="G58" s="60">
        <f t="shared" ref="G58" si="61">G59+G63</f>
        <v>0</v>
      </c>
      <c r="H58" s="60">
        <f t="shared" ref="H58" si="62">H59+H63</f>
        <v>0</v>
      </c>
      <c r="I58" s="60">
        <f t="shared" ref="I58:J58" si="63">I59+I63</f>
        <v>0</v>
      </c>
      <c r="J58" s="60">
        <f t="shared" si="63"/>
        <v>0</v>
      </c>
    </row>
    <row r="59" spans="1:10" x14ac:dyDescent="0.25">
      <c r="A59" s="168" t="s">
        <v>123</v>
      </c>
      <c r="B59" s="169"/>
      <c r="C59" s="170"/>
      <c r="D59" s="108" t="s">
        <v>13</v>
      </c>
      <c r="E59" s="111">
        <f>E60</f>
        <v>3294.34</v>
      </c>
      <c r="F59" s="111">
        <f t="shared" ref="F59" si="64">F60</f>
        <v>0</v>
      </c>
      <c r="G59" s="111">
        <f t="shared" ref="G59" si="65">G60</f>
        <v>0</v>
      </c>
      <c r="H59" s="111">
        <f t="shared" ref="H59:J59" si="66">H60</f>
        <v>0</v>
      </c>
      <c r="I59" s="111">
        <f t="shared" si="66"/>
        <v>0</v>
      </c>
      <c r="J59" s="111">
        <f t="shared" si="66"/>
        <v>0</v>
      </c>
    </row>
    <row r="60" spans="1:10" x14ac:dyDescent="0.25">
      <c r="A60" s="171">
        <v>3</v>
      </c>
      <c r="B60" s="172"/>
      <c r="C60" s="173"/>
      <c r="D60" s="55" t="s">
        <v>17</v>
      </c>
      <c r="E60" s="61">
        <f>E61+E62</f>
        <v>3294.34</v>
      </c>
      <c r="F60" s="61">
        <f t="shared" ref="F60" si="67">F61+F62</f>
        <v>0</v>
      </c>
      <c r="G60" s="61">
        <f t="shared" ref="G60" si="68">G61+G62</f>
        <v>0</v>
      </c>
      <c r="H60" s="61">
        <f t="shared" ref="H60" si="69">H61+H62</f>
        <v>0</v>
      </c>
      <c r="I60" s="61">
        <f t="shared" ref="I60:J60" si="70">I61+I62</f>
        <v>0</v>
      </c>
      <c r="J60" s="61">
        <f t="shared" si="70"/>
        <v>0</v>
      </c>
    </row>
    <row r="61" spans="1:10" x14ac:dyDescent="0.25">
      <c r="A61" s="174">
        <v>31</v>
      </c>
      <c r="B61" s="175"/>
      <c r="C61" s="176"/>
      <c r="D61" s="55" t="s">
        <v>18</v>
      </c>
      <c r="E61" s="61">
        <v>2789.23</v>
      </c>
      <c r="F61" s="59">
        <v>0</v>
      </c>
      <c r="G61" s="59">
        <v>0</v>
      </c>
      <c r="H61" s="59">
        <v>0</v>
      </c>
      <c r="I61" s="59">
        <v>0</v>
      </c>
      <c r="J61" s="105">
        <v>0</v>
      </c>
    </row>
    <row r="62" spans="1:10" x14ac:dyDescent="0.25">
      <c r="A62" s="174">
        <v>32</v>
      </c>
      <c r="B62" s="175"/>
      <c r="C62" s="176"/>
      <c r="D62" s="55" t="s">
        <v>30</v>
      </c>
      <c r="E62" s="61">
        <v>505.11</v>
      </c>
      <c r="F62" s="59">
        <v>0</v>
      </c>
      <c r="G62" s="59">
        <v>0</v>
      </c>
      <c r="H62" s="59">
        <v>0</v>
      </c>
      <c r="I62" s="59">
        <v>0</v>
      </c>
      <c r="J62" s="105">
        <v>0</v>
      </c>
    </row>
    <row r="63" spans="1:10" x14ac:dyDescent="0.25">
      <c r="A63" s="168" t="s">
        <v>136</v>
      </c>
      <c r="B63" s="169"/>
      <c r="C63" s="170"/>
      <c r="D63" s="108" t="s">
        <v>137</v>
      </c>
      <c r="E63" s="111">
        <f>E64</f>
        <v>8100.8700000000008</v>
      </c>
      <c r="F63" s="111">
        <f t="shared" ref="F63" si="71">F64</f>
        <v>0</v>
      </c>
      <c r="G63" s="111">
        <f t="shared" ref="G63:J63" si="72">G64</f>
        <v>0</v>
      </c>
      <c r="H63" s="111">
        <f t="shared" si="72"/>
        <v>0</v>
      </c>
      <c r="I63" s="111">
        <f t="shared" si="72"/>
        <v>0</v>
      </c>
      <c r="J63" s="111">
        <f t="shared" si="72"/>
        <v>0</v>
      </c>
    </row>
    <row r="64" spans="1:10" x14ac:dyDescent="0.25">
      <c r="A64" s="171">
        <v>3</v>
      </c>
      <c r="B64" s="172"/>
      <c r="C64" s="173"/>
      <c r="D64" s="55" t="s">
        <v>17</v>
      </c>
      <c r="E64" s="61">
        <f>E65+E66</f>
        <v>8100.8700000000008</v>
      </c>
      <c r="F64" s="61">
        <f t="shared" ref="F64" si="73">F65+F66</f>
        <v>0</v>
      </c>
      <c r="G64" s="61">
        <f t="shared" ref="G64" si="74">G65+G66</f>
        <v>0</v>
      </c>
      <c r="H64" s="61">
        <f t="shared" ref="H64" si="75">H65+H66</f>
        <v>0</v>
      </c>
      <c r="I64" s="61">
        <f t="shared" ref="I64:J64" si="76">I65+I66</f>
        <v>0</v>
      </c>
      <c r="J64" s="61">
        <f t="shared" si="76"/>
        <v>0</v>
      </c>
    </row>
    <row r="65" spans="1:10" x14ac:dyDescent="0.25">
      <c r="A65" s="174">
        <v>31</v>
      </c>
      <c r="B65" s="175"/>
      <c r="C65" s="176"/>
      <c r="D65" s="55" t="s">
        <v>18</v>
      </c>
      <c r="E65" s="61">
        <v>6858.77</v>
      </c>
      <c r="F65" s="59">
        <v>0</v>
      </c>
      <c r="G65" s="59">
        <v>0</v>
      </c>
      <c r="H65" s="59">
        <v>0</v>
      </c>
      <c r="I65" s="59">
        <v>0</v>
      </c>
      <c r="J65" s="105">
        <v>0</v>
      </c>
    </row>
    <row r="66" spans="1:10" x14ac:dyDescent="0.25">
      <c r="A66" s="174">
        <v>32</v>
      </c>
      <c r="B66" s="175"/>
      <c r="C66" s="176"/>
      <c r="D66" s="55" t="s">
        <v>30</v>
      </c>
      <c r="E66" s="61">
        <v>1242.0999999999999</v>
      </c>
      <c r="F66" s="59">
        <v>0</v>
      </c>
      <c r="G66" s="59">
        <v>0</v>
      </c>
      <c r="H66" s="59">
        <v>0</v>
      </c>
      <c r="I66" s="59">
        <v>0</v>
      </c>
      <c r="J66" s="105">
        <v>0</v>
      </c>
    </row>
    <row r="67" spans="1:10" ht="25.5" customHeight="1" x14ac:dyDescent="0.25">
      <c r="A67" s="165" t="s">
        <v>158</v>
      </c>
      <c r="B67" s="166"/>
      <c r="C67" s="167"/>
      <c r="D67" s="57" t="s">
        <v>159</v>
      </c>
      <c r="E67" s="60">
        <f>E68</f>
        <v>236.49</v>
      </c>
      <c r="F67" s="60">
        <f t="shared" ref="F67:J69" si="77">F68</f>
        <v>0</v>
      </c>
      <c r="G67" s="60">
        <f t="shared" ref="G67:G68" si="78">G68</f>
        <v>243</v>
      </c>
      <c r="H67" s="60">
        <f t="shared" ref="H67:J68" si="79">H68</f>
        <v>243</v>
      </c>
      <c r="I67" s="60">
        <f t="shared" si="79"/>
        <v>243</v>
      </c>
      <c r="J67" s="60">
        <f t="shared" si="79"/>
        <v>243</v>
      </c>
    </row>
    <row r="68" spans="1:10" ht="15" customHeight="1" x14ac:dyDescent="0.25">
      <c r="A68" s="168" t="s">
        <v>141</v>
      </c>
      <c r="B68" s="169"/>
      <c r="C68" s="170"/>
      <c r="D68" s="108" t="s">
        <v>142</v>
      </c>
      <c r="E68" s="111">
        <f>E69</f>
        <v>236.49</v>
      </c>
      <c r="F68" s="111">
        <f t="shared" si="77"/>
        <v>0</v>
      </c>
      <c r="G68" s="111">
        <f t="shared" si="78"/>
        <v>243</v>
      </c>
      <c r="H68" s="111">
        <f t="shared" si="79"/>
        <v>243</v>
      </c>
      <c r="I68" s="111">
        <f t="shared" si="79"/>
        <v>243</v>
      </c>
      <c r="J68" s="111">
        <f t="shared" si="79"/>
        <v>243</v>
      </c>
    </row>
    <row r="69" spans="1:10" x14ac:dyDescent="0.25">
      <c r="A69" s="171">
        <v>3</v>
      </c>
      <c r="B69" s="172"/>
      <c r="C69" s="173"/>
      <c r="D69" s="58" t="s">
        <v>17</v>
      </c>
      <c r="E69" s="61">
        <f>E70</f>
        <v>236.49</v>
      </c>
      <c r="F69" s="61">
        <f t="shared" si="77"/>
        <v>0</v>
      </c>
      <c r="G69" s="61">
        <f t="shared" si="77"/>
        <v>243</v>
      </c>
      <c r="H69" s="61">
        <f t="shared" si="77"/>
        <v>243</v>
      </c>
      <c r="I69" s="61">
        <f t="shared" si="77"/>
        <v>243</v>
      </c>
      <c r="J69" s="61">
        <f t="shared" si="77"/>
        <v>243</v>
      </c>
    </row>
    <row r="70" spans="1:10" x14ac:dyDescent="0.25">
      <c r="A70" s="174">
        <v>38</v>
      </c>
      <c r="B70" s="175"/>
      <c r="C70" s="176"/>
      <c r="D70" s="58" t="s">
        <v>30</v>
      </c>
      <c r="E70" s="61">
        <v>236.49</v>
      </c>
      <c r="F70" s="59">
        <v>0</v>
      </c>
      <c r="G70" s="59">
        <v>243</v>
      </c>
      <c r="H70" s="59">
        <v>243</v>
      </c>
      <c r="I70" s="59">
        <v>243</v>
      </c>
      <c r="J70" s="105">
        <v>243</v>
      </c>
    </row>
    <row r="71" spans="1:10" ht="24.75" customHeight="1" x14ac:dyDescent="0.25">
      <c r="A71" s="165" t="s">
        <v>174</v>
      </c>
      <c r="B71" s="166"/>
      <c r="C71" s="167"/>
      <c r="D71" s="57" t="s">
        <v>160</v>
      </c>
      <c r="E71" s="60">
        <f>E72</f>
        <v>44</v>
      </c>
      <c r="F71" s="60">
        <f t="shared" ref="F71:F73" si="80">F72</f>
        <v>0</v>
      </c>
      <c r="G71" s="60">
        <f t="shared" ref="G71:G73" si="81">G72</f>
        <v>0</v>
      </c>
      <c r="H71" s="60">
        <f t="shared" ref="H71:J73" si="82">H72</f>
        <v>0</v>
      </c>
      <c r="I71" s="60">
        <f t="shared" si="82"/>
        <v>0</v>
      </c>
      <c r="J71" s="60">
        <f t="shared" si="82"/>
        <v>0</v>
      </c>
    </row>
    <row r="72" spans="1:10" x14ac:dyDescent="0.25">
      <c r="A72" s="168" t="s">
        <v>161</v>
      </c>
      <c r="B72" s="169"/>
      <c r="C72" s="170"/>
      <c r="D72" s="108" t="s">
        <v>162</v>
      </c>
      <c r="E72" s="111">
        <f>E73</f>
        <v>44</v>
      </c>
      <c r="F72" s="111">
        <f t="shared" si="80"/>
        <v>0</v>
      </c>
      <c r="G72" s="111">
        <f t="shared" si="81"/>
        <v>0</v>
      </c>
      <c r="H72" s="111">
        <f t="shared" si="82"/>
        <v>0</v>
      </c>
      <c r="I72" s="111">
        <f t="shared" si="82"/>
        <v>0</v>
      </c>
      <c r="J72" s="111">
        <f t="shared" si="82"/>
        <v>0</v>
      </c>
    </row>
    <row r="73" spans="1:10" x14ac:dyDescent="0.25">
      <c r="A73" s="171">
        <v>3</v>
      </c>
      <c r="B73" s="172"/>
      <c r="C73" s="173"/>
      <c r="D73" s="58" t="s">
        <v>17</v>
      </c>
      <c r="E73" s="61">
        <f>E74</f>
        <v>44</v>
      </c>
      <c r="F73" s="61">
        <f t="shared" si="80"/>
        <v>0</v>
      </c>
      <c r="G73" s="61">
        <f t="shared" si="81"/>
        <v>0</v>
      </c>
      <c r="H73" s="61">
        <f t="shared" si="82"/>
        <v>0</v>
      </c>
      <c r="I73" s="61">
        <f t="shared" si="82"/>
        <v>0</v>
      </c>
      <c r="J73" s="61">
        <f t="shared" si="82"/>
        <v>0</v>
      </c>
    </row>
    <row r="74" spans="1:10" x14ac:dyDescent="0.25">
      <c r="A74" s="174">
        <v>32</v>
      </c>
      <c r="B74" s="175"/>
      <c r="C74" s="176"/>
      <c r="D74" s="58" t="s">
        <v>30</v>
      </c>
      <c r="E74" s="61">
        <v>44</v>
      </c>
      <c r="F74" s="59">
        <v>0</v>
      </c>
      <c r="G74" s="59">
        <v>0</v>
      </c>
      <c r="H74" s="59">
        <v>0</v>
      </c>
      <c r="I74" s="59">
        <v>0</v>
      </c>
      <c r="J74" s="105">
        <v>0</v>
      </c>
    </row>
    <row r="75" spans="1:10" ht="25.5" customHeight="1" x14ac:dyDescent="0.25">
      <c r="A75" s="177" t="s">
        <v>138</v>
      </c>
      <c r="B75" s="178"/>
      <c r="C75" s="179"/>
      <c r="D75" s="113" t="s">
        <v>139</v>
      </c>
      <c r="E75" s="114">
        <f t="shared" ref="E75:H75" si="83">E76+E104+E128</f>
        <v>590091.04</v>
      </c>
      <c r="F75" s="114">
        <f t="shared" si="83"/>
        <v>555753</v>
      </c>
      <c r="G75" s="114">
        <f t="shared" si="83"/>
        <v>560159.09</v>
      </c>
      <c r="H75" s="114">
        <f t="shared" si="83"/>
        <v>588023.31999999995</v>
      </c>
      <c r="I75" s="114">
        <f t="shared" ref="I75:J75" si="84">I76+I104+I128</f>
        <v>605023.31999999995</v>
      </c>
      <c r="J75" s="114">
        <f t="shared" si="84"/>
        <v>622023.31999999995</v>
      </c>
    </row>
    <row r="76" spans="1:10" ht="25.5" customHeight="1" x14ac:dyDescent="0.25">
      <c r="A76" s="165" t="s">
        <v>143</v>
      </c>
      <c r="B76" s="166"/>
      <c r="C76" s="167"/>
      <c r="D76" s="56" t="s">
        <v>144</v>
      </c>
      <c r="E76" s="60">
        <f>E77+E86+E90+E94+E100+E82</f>
        <v>549435.27</v>
      </c>
      <c r="F76" s="60">
        <f t="shared" ref="F76:H76" si="85">F77+F86+F90+F94+F100+F82</f>
        <v>537475.5</v>
      </c>
      <c r="G76" s="60">
        <f t="shared" si="85"/>
        <v>539314.99</v>
      </c>
      <c r="H76" s="60">
        <f t="shared" si="85"/>
        <v>569665.06999999995</v>
      </c>
      <c r="I76" s="60">
        <f t="shared" ref="I76:J76" si="86">I77+I86+I90+I94+I100+I82</f>
        <v>586665.06999999995</v>
      </c>
      <c r="J76" s="60">
        <f t="shared" si="86"/>
        <v>603665.06999999995</v>
      </c>
    </row>
    <row r="77" spans="1:10" ht="15" customHeight="1" x14ac:dyDescent="0.25">
      <c r="A77" s="168" t="s">
        <v>140</v>
      </c>
      <c r="B77" s="169"/>
      <c r="C77" s="170"/>
      <c r="D77" s="108" t="s">
        <v>47</v>
      </c>
      <c r="E77" s="111">
        <f>E78</f>
        <v>301.5</v>
      </c>
      <c r="F77" s="111">
        <f t="shared" ref="F77" si="87">F78</f>
        <v>1491</v>
      </c>
      <c r="G77" s="111">
        <f t="shared" ref="G77" si="88">G78</f>
        <v>1421</v>
      </c>
      <c r="H77" s="111">
        <f t="shared" ref="H77:J77" si="89">H78</f>
        <v>1501</v>
      </c>
      <c r="I77" s="111">
        <f t="shared" si="89"/>
        <v>1501</v>
      </c>
      <c r="J77" s="111">
        <f t="shared" si="89"/>
        <v>1501</v>
      </c>
    </row>
    <row r="78" spans="1:10" ht="15" customHeight="1" x14ac:dyDescent="0.25">
      <c r="A78" s="171">
        <v>3</v>
      </c>
      <c r="B78" s="172"/>
      <c r="C78" s="173"/>
      <c r="D78" s="55" t="s">
        <v>17</v>
      </c>
      <c r="E78" s="61">
        <f>E79+E80+E81</f>
        <v>301.5</v>
      </c>
      <c r="F78" s="61">
        <f t="shared" ref="F78:H78" si="90">F79+F80+F81</f>
        <v>1491</v>
      </c>
      <c r="G78" s="61">
        <f t="shared" si="90"/>
        <v>1421</v>
      </c>
      <c r="H78" s="61">
        <f t="shared" si="90"/>
        <v>1501</v>
      </c>
      <c r="I78" s="61">
        <f t="shared" ref="I78:J78" si="91">I79+I80+I81</f>
        <v>1501</v>
      </c>
      <c r="J78" s="61">
        <f t="shared" si="91"/>
        <v>1501</v>
      </c>
    </row>
    <row r="79" spans="1:10" ht="15" customHeight="1" x14ac:dyDescent="0.25">
      <c r="A79" s="174">
        <v>31</v>
      </c>
      <c r="B79" s="175"/>
      <c r="C79" s="176"/>
      <c r="D79" s="55" t="s">
        <v>18</v>
      </c>
      <c r="E79" s="61">
        <v>0</v>
      </c>
      <c r="F79" s="59">
        <v>0</v>
      </c>
      <c r="G79" s="59">
        <v>0</v>
      </c>
      <c r="H79" s="59">
        <v>0</v>
      </c>
      <c r="I79" s="59">
        <v>0</v>
      </c>
      <c r="J79" s="105">
        <v>0</v>
      </c>
    </row>
    <row r="80" spans="1:10" ht="15" customHeight="1" x14ac:dyDescent="0.25">
      <c r="A80" s="174">
        <v>32</v>
      </c>
      <c r="B80" s="175"/>
      <c r="C80" s="176"/>
      <c r="D80" s="55" t="s">
        <v>30</v>
      </c>
      <c r="E80" s="61">
        <v>301.5</v>
      </c>
      <c r="F80" s="59">
        <v>1421</v>
      </c>
      <c r="G80" s="59">
        <v>1421</v>
      </c>
      <c r="H80" s="59">
        <v>1501</v>
      </c>
      <c r="I80" s="59">
        <v>1501</v>
      </c>
      <c r="J80" s="105">
        <v>1501</v>
      </c>
    </row>
    <row r="81" spans="1:10" ht="15" customHeight="1" x14ac:dyDescent="0.25">
      <c r="A81" s="174">
        <v>34</v>
      </c>
      <c r="B81" s="175"/>
      <c r="C81" s="176"/>
      <c r="D81" s="58" t="s">
        <v>57</v>
      </c>
      <c r="E81" s="61">
        <v>0</v>
      </c>
      <c r="F81" s="59">
        <v>70</v>
      </c>
      <c r="G81" s="59">
        <v>0</v>
      </c>
      <c r="H81" s="59">
        <v>0</v>
      </c>
      <c r="I81" s="59">
        <v>0</v>
      </c>
      <c r="J81" s="105">
        <v>0</v>
      </c>
    </row>
    <row r="82" spans="1:10" ht="15" customHeight="1" x14ac:dyDescent="0.25">
      <c r="A82" s="168" t="s">
        <v>149</v>
      </c>
      <c r="B82" s="169"/>
      <c r="C82" s="170"/>
      <c r="D82" s="108" t="s">
        <v>173</v>
      </c>
      <c r="E82" s="111">
        <f>E83</f>
        <v>1063.69</v>
      </c>
      <c r="F82" s="111">
        <f t="shared" ref="F82:J82" si="92">F83</f>
        <v>0</v>
      </c>
      <c r="G82" s="111">
        <f t="shared" si="92"/>
        <v>1839.92</v>
      </c>
      <c r="H82" s="111">
        <f t="shared" si="92"/>
        <v>0</v>
      </c>
      <c r="I82" s="111">
        <f t="shared" si="92"/>
        <v>0</v>
      </c>
      <c r="J82" s="111">
        <f t="shared" si="92"/>
        <v>0</v>
      </c>
    </row>
    <row r="83" spans="1:10" ht="15" customHeight="1" x14ac:dyDescent="0.25">
      <c r="A83" s="171">
        <v>3</v>
      </c>
      <c r="B83" s="172"/>
      <c r="C83" s="173"/>
      <c r="D83" s="58" t="s">
        <v>17</v>
      </c>
      <c r="E83" s="61">
        <f>E84+E85</f>
        <v>1063.69</v>
      </c>
      <c r="F83" s="61">
        <f t="shared" ref="F83:H83" si="93">F84+F85</f>
        <v>0</v>
      </c>
      <c r="G83" s="61">
        <f t="shared" si="93"/>
        <v>1839.92</v>
      </c>
      <c r="H83" s="61">
        <f t="shared" si="93"/>
        <v>0</v>
      </c>
      <c r="I83" s="61">
        <f t="shared" ref="I83:J83" si="94">I84+I85</f>
        <v>0</v>
      </c>
      <c r="J83" s="61">
        <f t="shared" si="94"/>
        <v>0</v>
      </c>
    </row>
    <row r="84" spans="1:10" ht="15" customHeight="1" x14ac:dyDescent="0.25">
      <c r="A84" s="174">
        <v>31</v>
      </c>
      <c r="B84" s="175"/>
      <c r="C84" s="176"/>
      <c r="D84" s="58" t="s">
        <v>18</v>
      </c>
      <c r="E84" s="61">
        <v>0</v>
      </c>
      <c r="F84" s="59">
        <v>0</v>
      </c>
      <c r="G84" s="59">
        <v>0</v>
      </c>
      <c r="H84" s="59">
        <v>0</v>
      </c>
      <c r="I84" s="59">
        <v>0</v>
      </c>
      <c r="J84" s="105">
        <v>0</v>
      </c>
    </row>
    <row r="85" spans="1:10" ht="15" customHeight="1" x14ac:dyDescent="0.25">
      <c r="A85" s="174">
        <v>32</v>
      </c>
      <c r="B85" s="175"/>
      <c r="C85" s="176"/>
      <c r="D85" s="58" t="s">
        <v>30</v>
      </c>
      <c r="E85" s="61">
        <v>1063.69</v>
      </c>
      <c r="F85" s="59">
        <v>0</v>
      </c>
      <c r="G85" s="59">
        <v>1839.92</v>
      </c>
      <c r="H85" s="59">
        <v>0</v>
      </c>
      <c r="I85" s="59">
        <v>0</v>
      </c>
      <c r="J85" s="105">
        <v>0</v>
      </c>
    </row>
    <row r="86" spans="1:10" ht="15" customHeight="1" x14ac:dyDescent="0.25">
      <c r="A86" s="168" t="s">
        <v>134</v>
      </c>
      <c r="B86" s="169"/>
      <c r="C86" s="170"/>
      <c r="D86" s="110" t="s">
        <v>135</v>
      </c>
      <c r="E86" s="111">
        <f>E87</f>
        <v>29614.32</v>
      </c>
      <c r="F86" s="111">
        <f t="shared" ref="F86" si="95">F87</f>
        <v>31094.5</v>
      </c>
      <c r="G86" s="111">
        <f t="shared" ref="G86" si="96">G87</f>
        <v>31164.07</v>
      </c>
      <c r="H86" s="111">
        <f t="shared" ref="H86:J86" si="97">H87</f>
        <v>31164.07</v>
      </c>
      <c r="I86" s="111">
        <f t="shared" si="97"/>
        <v>31164.07</v>
      </c>
      <c r="J86" s="111">
        <f t="shared" si="97"/>
        <v>31164.07</v>
      </c>
    </row>
    <row r="87" spans="1:10" ht="15" customHeight="1" x14ac:dyDescent="0.25">
      <c r="A87" s="171">
        <v>3</v>
      </c>
      <c r="B87" s="172"/>
      <c r="C87" s="173"/>
      <c r="D87" s="55" t="s">
        <v>17</v>
      </c>
      <c r="E87" s="61">
        <f>E88+E89</f>
        <v>29614.32</v>
      </c>
      <c r="F87" s="61">
        <f t="shared" ref="F87" si="98">F88+F89</f>
        <v>31094.5</v>
      </c>
      <c r="G87" s="61">
        <f t="shared" ref="G87" si="99">G88+G89</f>
        <v>31164.07</v>
      </c>
      <c r="H87" s="61">
        <f t="shared" ref="H87" si="100">H88+H89</f>
        <v>31164.07</v>
      </c>
      <c r="I87" s="61">
        <f t="shared" ref="I87:J87" si="101">I88+I89</f>
        <v>31164.07</v>
      </c>
      <c r="J87" s="61">
        <f t="shared" si="101"/>
        <v>31164.07</v>
      </c>
    </row>
    <row r="88" spans="1:10" ht="15" customHeight="1" x14ac:dyDescent="0.25">
      <c r="A88" s="174">
        <v>32</v>
      </c>
      <c r="B88" s="175"/>
      <c r="C88" s="176"/>
      <c r="D88" s="55" t="s">
        <v>30</v>
      </c>
      <c r="E88" s="61">
        <v>29170.91</v>
      </c>
      <c r="F88" s="59">
        <v>30544.5</v>
      </c>
      <c r="G88" s="59">
        <v>30614.07</v>
      </c>
      <c r="H88" s="59">
        <v>30664.07</v>
      </c>
      <c r="I88" s="59">
        <v>30664.07</v>
      </c>
      <c r="J88" s="105">
        <v>30664.07</v>
      </c>
    </row>
    <row r="89" spans="1:10" ht="15" customHeight="1" x14ac:dyDescent="0.25">
      <c r="A89" s="174">
        <v>34</v>
      </c>
      <c r="B89" s="175"/>
      <c r="C89" s="176"/>
      <c r="D89" s="55" t="s">
        <v>57</v>
      </c>
      <c r="E89" s="61">
        <v>443.41</v>
      </c>
      <c r="F89" s="59">
        <v>550</v>
      </c>
      <c r="G89" s="59">
        <v>550</v>
      </c>
      <c r="H89" s="59">
        <v>500</v>
      </c>
      <c r="I89" s="59">
        <v>500</v>
      </c>
      <c r="J89" s="105">
        <v>500</v>
      </c>
    </row>
    <row r="90" spans="1:10" ht="15" customHeight="1" x14ac:dyDescent="0.25">
      <c r="A90" s="168" t="s">
        <v>146</v>
      </c>
      <c r="B90" s="169"/>
      <c r="C90" s="170"/>
      <c r="D90" s="108" t="s">
        <v>150</v>
      </c>
      <c r="E90" s="111">
        <f>E91</f>
        <v>0</v>
      </c>
      <c r="F90" s="111">
        <f t="shared" ref="F90" si="102">F91</f>
        <v>0</v>
      </c>
      <c r="G90" s="111">
        <f t="shared" ref="G90" si="103">G91</f>
        <v>0</v>
      </c>
      <c r="H90" s="111">
        <f t="shared" ref="H90:J90" si="104">H91</f>
        <v>0</v>
      </c>
      <c r="I90" s="111">
        <f t="shared" si="104"/>
        <v>0</v>
      </c>
      <c r="J90" s="111">
        <f t="shared" si="104"/>
        <v>0</v>
      </c>
    </row>
    <row r="91" spans="1:10" ht="15" customHeight="1" x14ac:dyDescent="0.25">
      <c r="A91" s="171">
        <v>3</v>
      </c>
      <c r="B91" s="172"/>
      <c r="C91" s="173"/>
      <c r="D91" s="55" t="s">
        <v>17</v>
      </c>
      <c r="E91" s="61">
        <f>E92+E93</f>
        <v>0</v>
      </c>
      <c r="F91" s="61">
        <f t="shared" ref="F91" si="105">F92+F93</f>
        <v>0</v>
      </c>
      <c r="G91" s="61">
        <f t="shared" ref="G91" si="106">G92+G93</f>
        <v>0</v>
      </c>
      <c r="H91" s="61">
        <f t="shared" ref="H91" si="107">H92+H93</f>
        <v>0</v>
      </c>
      <c r="I91" s="61">
        <f t="shared" ref="I91:J91" si="108">I92+I93</f>
        <v>0</v>
      </c>
      <c r="J91" s="61">
        <f t="shared" si="108"/>
        <v>0</v>
      </c>
    </row>
    <row r="92" spans="1:10" ht="15" customHeight="1" x14ac:dyDescent="0.25">
      <c r="A92" s="174">
        <v>32</v>
      </c>
      <c r="B92" s="175"/>
      <c r="C92" s="176"/>
      <c r="D92" s="55" t="s">
        <v>30</v>
      </c>
      <c r="E92" s="61">
        <v>0</v>
      </c>
      <c r="F92" s="59">
        <v>0</v>
      </c>
      <c r="G92" s="59">
        <v>0</v>
      </c>
      <c r="H92" s="59">
        <v>0</v>
      </c>
      <c r="I92" s="59">
        <v>0</v>
      </c>
      <c r="J92" s="105">
        <v>0</v>
      </c>
    </row>
    <row r="93" spans="1:10" ht="15" customHeight="1" x14ac:dyDescent="0.25">
      <c r="A93" s="174">
        <v>38</v>
      </c>
      <c r="B93" s="175"/>
      <c r="C93" s="176"/>
      <c r="D93" s="55" t="s">
        <v>58</v>
      </c>
      <c r="E93" s="61">
        <v>0</v>
      </c>
      <c r="F93" s="59">
        <v>0</v>
      </c>
      <c r="G93" s="59">
        <v>0</v>
      </c>
      <c r="H93" s="59">
        <v>0</v>
      </c>
      <c r="I93" s="59">
        <v>0</v>
      </c>
      <c r="J93" s="105">
        <v>0</v>
      </c>
    </row>
    <row r="94" spans="1:10" ht="15" customHeight="1" x14ac:dyDescent="0.25">
      <c r="A94" s="168" t="s">
        <v>141</v>
      </c>
      <c r="B94" s="169"/>
      <c r="C94" s="170"/>
      <c r="D94" s="108" t="s">
        <v>142</v>
      </c>
      <c r="E94" s="111">
        <f>E95</f>
        <v>517808.83</v>
      </c>
      <c r="F94" s="111">
        <f t="shared" ref="F94:J94" si="109">F95</f>
        <v>504000</v>
      </c>
      <c r="G94" s="111">
        <f t="shared" si="109"/>
        <v>504000</v>
      </c>
      <c r="H94" s="111">
        <f t="shared" si="109"/>
        <v>536000</v>
      </c>
      <c r="I94" s="111">
        <f t="shared" si="109"/>
        <v>553000</v>
      </c>
      <c r="J94" s="111">
        <f t="shared" si="109"/>
        <v>570000</v>
      </c>
    </row>
    <row r="95" spans="1:10" ht="15" customHeight="1" x14ac:dyDescent="0.25">
      <c r="A95" s="171">
        <v>3</v>
      </c>
      <c r="B95" s="172"/>
      <c r="C95" s="173"/>
      <c r="D95" s="58" t="s">
        <v>17</v>
      </c>
      <c r="E95" s="61">
        <f>E96+E97+E99+E98</f>
        <v>517808.83</v>
      </c>
      <c r="F95" s="61">
        <f t="shared" ref="F95:J95" si="110">F96+F97+F99+F98</f>
        <v>504000</v>
      </c>
      <c r="G95" s="61">
        <f t="shared" si="110"/>
        <v>504000</v>
      </c>
      <c r="H95" s="61">
        <f t="shared" si="110"/>
        <v>536000</v>
      </c>
      <c r="I95" s="61">
        <f t="shared" si="110"/>
        <v>553000</v>
      </c>
      <c r="J95" s="61">
        <f t="shared" si="110"/>
        <v>570000</v>
      </c>
    </row>
    <row r="96" spans="1:10" ht="15" customHeight="1" x14ac:dyDescent="0.25">
      <c r="A96" s="174">
        <v>31</v>
      </c>
      <c r="B96" s="175"/>
      <c r="C96" s="176"/>
      <c r="D96" s="58" t="s">
        <v>18</v>
      </c>
      <c r="E96" s="61">
        <v>483242.12</v>
      </c>
      <c r="F96" s="59">
        <v>470000</v>
      </c>
      <c r="G96" s="59">
        <v>470000</v>
      </c>
      <c r="H96" s="59">
        <v>500000</v>
      </c>
      <c r="I96" s="59">
        <v>515000</v>
      </c>
      <c r="J96" s="105">
        <v>530000</v>
      </c>
    </row>
    <row r="97" spans="1:10" ht="15" customHeight="1" x14ac:dyDescent="0.25">
      <c r="A97" s="174">
        <v>32</v>
      </c>
      <c r="B97" s="175"/>
      <c r="C97" s="176"/>
      <c r="D97" s="58" t="s">
        <v>30</v>
      </c>
      <c r="E97" s="61">
        <v>34566.71</v>
      </c>
      <c r="F97" s="59">
        <v>34000</v>
      </c>
      <c r="G97" s="59">
        <v>34000</v>
      </c>
      <c r="H97" s="59">
        <v>36000</v>
      </c>
      <c r="I97" s="59">
        <v>38000</v>
      </c>
      <c r="J97" s="105">
        <v>40000</v>
      </c>
    </row>
    <row r="98" spans="1:10" ht="15" customHeight="1" x14ac:dyDescent="0.25">
      <c r="A98" s="174">
        <v>34</v>
      </c>
      <c r="B98" s="175"/>
      <c r="C98" s="176"/>
      <c r="D98" s="58" t="s">
        <v>57</v>
      </c>
      <c r="E98" s="61">
        <v>0</v>
      </c>
      <c r="F98" s="59">
        <v>0</v>
      </c>
      <c r="G98" s="59">
        <v>0</v>
      </c>
      <c r="H98" s="59">
        <v>0</v>
      </c>
      <c r="I98" s="59">
        <v>0</v>
      </c>
      <c r="J98" s="105">
        <v>0</v>
      </c>
    </row>
    <row r="99" spans="1:10" ht="15" customHeight="1" x14ac:dyDescent="0.25">
      <c r="A99" s="174">
        <v>37</v>
      </c>
      <c r="B99" s="175"/>
      <c r="C99" s="176"/>
      <c r="D99" s="58" t="s">
        <v>151</v>
      </c>
      <c r="E99" s="61">
        <v>0</v>
      </c>
      <c r="F99" s="59">
        <v>0</v>
      </c>
      <c r="G99" s="59">
        <v>0</v>
      </c>
      <c r="H99" s="59">
        <v>0</v>
      </c>
      <c r="I99" s="59">
        <v>0</v>
      </c>
      <c r="J99" s="105">
        <v>0</v>
      </c>
    </row>
    <row r="100" spans="1:10" ht="15" customHeight="1" x14ac:dyDescent="0.25">
      <c r="A100" s="168" t="s">
        <v>147</v>
      </c>
      <c r="B100" s="169"/>
      <c r="C100" s="170"/>
      <c r="D100" s="108" t="s">
        <v>148</v>
      </c>
      <c r="E100" s="111">
        <f>E101</f>
        <v>646.92999999999995</v>
      </c>
      <c r="F100" s="111">
        <f t="shared" ref="F100:J100" si="111">F101</f>
        <v>890</v>
      </c>
      <c r="G100" s="111">
        <f t="shared" si="111"/>
        <v>890</v>
      </c>
      <c r="H100" s="111">
        <f t="shared" si="111"/>
        <v>1000</v>
      </c>
      <c r="I100" s="111">
        <f t="shared" si="111"/>
        <v>1000</v>
      </c>
      <c r="J100" s="111">
        <f t="shared" si="111"/>
        <v>1000</v>
      </c>
    </row>
    <row r="101" spans="1:10" ht="15" customHeight="1" x14ac:dyDescent="0.25">
      <c r="A101" s="171">
        <v>3</v>
      </c>
      <c r="B101" s="172"/>
      <c r="C101" s="173"/>
      <c r="D101" s="58" t="s">
        <v>17</v>
      </c>
      <c r="E101" s="61">
        <f>E102+E103</f>
        <v>646.92999999999995</v>
      </c>
      <c r="F101" s="61">
        <f t="shared" ref="F101:H101" si="112">F102+F103</f>
        <v>890</v>
      </c>
      <c r="G101" s="61">
        <f t="shared" si="112"/>
        <v>890</v>
      </c>
      <c r="H101" s="61">
        <f t="shared" si="112"/>
        <v>1000</v>
      </c>
      <c r="I101" s="61">
        <f t="shared" ref="I101:J101" si="113">I102+I103</f>
        <v>1000</v>
      </c>
      <c r="J101" s="61">
        <f t="shared" si="113"/>
        <v>1000</v>
      </c>
    </row>
    <row r="102" spans="1:10" ht="15" customHeight="1" x14ac:dyDescent="0.25">
      <c r="A102" s="174">
        <v>31</v>
      </c>
      <c r="B102" s="175"/>
      <c r="C102" s="176"/>
      <c r="D102" s="58" t="s">
        <v>18</v>
      </c>
      <c r="E102" s="61">
        <v>0</v>
      </c>
      <c r="F102" s="59">
        <v>0</v>
      </c>
      <c r="G102" s="59">
        <v>0</v>
      </c>
      <c r="H102" s="59">
        <v>0</v>
      </c>
      <c r="I102" s="59">
        <v>0</v>
      </c>
      <c r="J102" s="105">
        <v>0</v>
      </c>
    </row>
    <row r="103" spans="1:10" ht="15" customHeight="1" x14ac:dyDescent="0.25">
      <c r="A103" s="174">
        <v>32</v>
      </c>
      <c r="B103" s="175"/>
      <c r="C103" s="176"/>
      <c r="D103" s="58" t="s">
        <v>30</v>
      </c>
      <c r="E103" s="61">
        <v>646.92999999999995</v>
      </c>
      <c r="F103" s="59">
        <v>890</v>
      </c>
      <c r="G103" s="59">
        <v>890</v>
      </c>
      <c r="H103" s="59">
        <v>1000</v>
      </c>
      <c r="I103" s="59">
        <v>1000</v>
      </c>
      <c r="J103" s="105">
        <v>1000</v>
      </c>
    </row>
    <row r="104" spans="1:10" ht="25.5" customHeight="1" x14ac:dyDescent="0.25">
      <c r="A104" s="165" t="s">
        <v>156</v>
      </c>
      <c r="B104" s="166"/>
      <c r="C104" s="167"/>
      <c r="D104" s="57" t="s">
        <v>157</v>
      </c>
      <c r="E104" s="60">
        <f>E107+E117+E122+E125+E112+E105</f>
        <v>23258.62</v>
      </c>
      <c r="F104" s="60">
        <f t="shared" ref="F104:J104" si="114">F107+F117+F122+F125+F112+F105</f>
        <v>1110</v>
      </c>
      <c r="G104" s="60">
        <f>G107+G117+G122+G125+G112+G105</f>
        <v>3485.85</v>
      </c>
      <c r="H104" s="60">
        <f t="shared" si="114"/>
        <v>1000</v>
      </c>
      <c r="I104" s="60">
        <f t="shared" si="114"/>
        <v>1000</v>
      </c>
      <c r="J104" s="60">
        <f t="shared" si="114"/>
        <v>1000</v>
      </c>
    </row>
    <row r="105" spans="1:10" ht="15.75" customHeight="1" x14ac:dyDescent="0.25">
      <c r="A105" s="188" t="s">
        <v>180</v>
      </c>
      <c r="B105" s="189"/>
      <c r="C105" s="190"/>
      <c r="D105" s="112" t="s">
        <v>13</v>
      </c>
      <c r="E105" s="62">
        <f>E106</f>
        <v>0</v>
      </c>
      <c r="F105" s="62">
        <f t="shared" ref="F105:J105" si="115">F106</f>
        <v>0</v>
      </c>
      <c r="G105" s="62">
        <f t="shared" si="115"/>
        <v>2375.85</v>
      </c>
      <c r="H105" s="62">
        <f t="shared" si="115"/>
        <v>0</v>
      </c>
      <c r="I105" s="62">
        <f t="shared" si="115"/>
        <v>0</v>
      </c>
      <c r="J105" s="62">
        <f t="shared" si="115"/>
        <v>0</v>
      </c>
    </row>
    <row r="106" spans="1:10" ht="15.75" customHeight="1" x14ac:dyDescent="0.25">
      <c r="A106" s="98">
        <v>42</v>
      </c>
      <c r="B106" s="103"/>
      <c r="C106" s="104"/>
      <c r="D106" s="99" t="s">
        <v>152</v>
      </c>
      <c r="E106" s="61">
        <v>0</v>
      </c>
      <c r="F106" s="60">
        <v>0</v>
      </c>
      <c r="G106" s="60">
        <v>2375.85</v>
      </c>
      <c r="H106" s="60">
        <v>0</v>
      </c>
      <c r="I106" s="60">
        <v>0</v>
      </c>
      <c r="J106" s="60"/>
    </row>
    <row r="107" spans="1:10" ht="15" customHeight="1" x14ac:dyDescent="0.25">
      <c r="A107" s="168" t="s">
        <v>140</v>
      </c>
      <c r="B107" s="169"/>
      <c r="C107" s="170"/>
      <c r="D107" s="108" t="s">
        <v>47</v>
      </c>
      <c r="E107" s="111">
        <f>E108+E110</f>
        <v>0</v>
      </c>
      <c r="F107" s="111">
        <f t="shared" ref="F107:H107" si="116">F108+F110</f>
        <v>0</v>
      </c>
      <c r="G107" s="111">
        <f>G108+G110</f>
        <v>0</v>
      </c>
      <c r="H107" s="111">
        <f t="shared" si="116"/>
        <v>0</v>
      </c>
      <c r="I107" s="111">
        <f t="shared" ref="I107:J107" si="117">I108+I110</f>
        <v>0</v>
      </c>
      <c r="J107" s="111">
        <f t="shared" si="117"/>
        <v>0</v>
      </c>
    </row>
    <row r="108" spans="1:10" x14ac:dyDescent="0.25">
      <c r="A108" s="171">
        <v>3</v>
      </c>
      <c r="B108" s="172"/>
      <c r="C108" s="173"/>
      <c r="D108" s="58" t="s">
        <v>17</v>
      </c>
      <c r="E108" s="61">
        <f>E109</f>
        <v>0</v>
      </c>
      <c r="F108" s="61">
        <f t="shared" ref="F108:J108" si="118">F109</f>
        <v>0</v>
      </c>
      <c r="G108" s="61">
        <f t="shared" si="118"/>
        <v>0</v>
      </c>
      <c r="H108" s="61">
        <f t="shared" si="118"/>
        <v>0</v>
      </c>
      <c r="I108" s="61">
        <f t="shared" si="118"/>
        <v>0</v>
      </c>
      <c r="J108" s="61">
        <f t="shared" si="118"/>
        <v>0</v>
      </c>
    </row>
    <row r="109" spans="1:10" x14ac:dyDescent="0.25">
      <c r="A109" s="174">
        <v>32</v>
      </c>
      <c r="B109" s="175"/>
      <c r="C109" s="176"/>
      <c r="D109" s="58" t="s">
        <v>30</v>
      </c>
      <c r="E109" s="61">
        <v>0</v>
      </c>
      <c r="F109" s="59">
        <v>0</v>
      </c>
      <c r="G109" s="59">
        <v>0</v>
      </c>
      <c r="H109" s="59">
        <v>0</v>
      </c>
      <c r="I109" s="59">
        <v>0</v>
      </c>
      <c r="J109" s="105">
        <v>0</v>
      </c>
    </row>
    <row r="110" spans="1:10" x14ac:dyDescent="0.25">
      <c r="A110" s="171">
        <v>4</v>
      </c>
      <c r="B110" s="172"/>
      <c r="C110" s="173"/>
      <c r="D110" s="58" t="s">
        <v>153</v>
      </c>
      <c r="E110" s="61">
        <f>E111</f>
        <v>0</v>
      </c>
      <c r="F110" s="61">
        <f t="shared" ref="F110:G110" si="119">F111</f>
        <v>0</v>
      </c>
      <c r="G110" s="61">
        <f t="shared" si="119"/>
        <v>0</v>
      </c>
      <c r="H110" s="61">
        <v>0</v>
      </c>
      <c r="I110" s="61">
        <v>0</v>
      </c>
      <c r="J110" s="61">
        <v>0</v>
      </c>
    </row>
    <row r="111" spans="1:10" x14ac:dyDescent="0.25">
      <c r="A111" s="174">
        <v>42</v>
      </c>
      <c r="B111" s="175"/>
      <c r="C111" s="176"/>
      <c r="D111" s="58" t="s">
        <v>152</v>
      </c>
      <c r="E111" s="61">
        <v>0</v>
      </c>
      <c r="F111" s="59">
        <v>0</v>
      </c>
      <c r="G111" s="59">
        <v>0</v>
      </c>
      <c r="H111" s="59">
        <v>0</v>
      </c>
      <c r="I111" s="59">
        <v>0</v>
      </c>
      <c r="J111" s="105">
        <v>0</v>
      </c>
    </row>
    <row r="112" spans="1:10" ht="15" customHeight="1" x14ac:dyDescent="0.25">
      <c r="A112" s="168" t="s">
        <v>149</v>
      </c>
      <c r="B112" s="169"/>
      <c r="C112" s="170"/>
      <c r="D112" s="108" t="s">
        <v>173</v>
      </c>
      <c r="E112" s="111">
        <f>E113+E115</f>
        <v>1074.31</v>
      </c>
      <c r="F112" s="111">
        <f t="shared" ref="F112:H112" si="120">F113+F115</f>
        <v>0</v>
      </c>
      <c r="G112" s="111">
        <f>G113+G115</f>
        <v>0</v>
      </c>
      <c r="H112" s="111">
        <f t="shared" si="120"/>
        <v>0</v>
      </c>
      <c r="I112" s="111">
        <f t="shared" ref="I112:J112" si="121">I113+I115</f>
        <v>0</v>
      </c>
      <c r="J112" s="111">
        <f t="shared" si="121"/>
        <v>0</v>
      </c>
    </row>
    <row r="113" spans="1:10" x14ac:dyDescent="0.25">
      <c r="A113" s="171">
        <v>3</v>
      </c>
      <c r="B113" s="172"/>
      <c r="C113" s="173"/>
      <c r="D113" s="58" t="s">
        <v>17</v>
      </c>
      <c r="E113" s="61">
        <f>E114</f>
        <v>0</v>
      </c>
      <c r="F113" s="61">
        <f t="shared" ref="F113:J113" si="122">F114</f>
        <v>0</v>
      </c>
      <c r="G113" s="61">
        <f t="shared" si="122"/>
        <v>0</v>
      </c>
      <c r="H113" s="61">
        <f t="shared" si="122"/>
        <v>0</v>
      </c>
      <c r="I113" s="61">
        <f t="shared" si="122"/>
        <v>0</v>
      </c>
      <c r="J113" s="61">
        <f t="shared" si="122"/>
        <v>0</v>
      </c>
    </row>
    <row r="114" spans="1:10" x14ac:dyDescent="0.25">
      <c r="A114" s="174">
        <v>32</v>
      </c>
      <c r="B114" s="175"/>
      <c r="C114" s="176"/>
      <c r="D114" s="58" t="s">
        <v>30</v>
      </c>
      <c r="E114" s="61">
        <v>0</v>
      </c>
      <c r="F114" s="59">
        <v>0</v>
      </c>
      <c r="G114" s="59">
        <v>0</v>
      </c>
      <c r="H114" s="59">
        <v>0</v>
      </c>
      <c r="I114" s="59">
        <v>0</v>
      </c>
      <c r="J114" s="105">
        <v>0</v>
      </c>
    </row>
    <row r="115" spans="1:10" x14ac:dyDescent="0.25">
      <c r="A115" s="171">
        <v>4</v>
      </c>
      <c r="B115" s="172"/>
      <c r="C115" s="173"/>
      <c r="D115" s="58" t="s">
        <v>153</v>
      </c>
      <c r="E115" s="61">
        <f>E116</f>
        <v>1074.31</v>
      </c>
      <c r="F115" s="61">
        <f t="shared" ref="F115:J115" si="123">F116</f>
        <v>0</v>
      </c>
      <c r="G115" s="61">
        <f t="shared" si="123"/>
        <v>0</v>
      </c>
      <c r="H115" s="61">
        <f t="shared" si="123"/>
        <v>0</v>
      </c>
      <c r="I115" s="61">
        <f t="shared" si="123"/>
        <v>0</v>
      </c>
      <c r="J115" s="61">
        <f t="shared" si="123"/>
        <v>0</v>
      </c>
    </row>
    <row r="116" spans="1:10" x14ac:dyDescent="0.25">
      <c r="A116" s="174">
        <v>42</v>
      </c>
      <c r="B116" s="175"/>
      <c r="C116" s="176"/>
      <c r="D116" s="58" t="s">
        <v>152</v>
      </c>
      <c r="E116" s="61">
        <v>1074.31</v>
      </c>
      <c r="F116" s="59">
        <v>0</v>
      </c>
      <c r="G116" s="59">
        <v>0</v>
      </c>
      <c r="H116" s="59">
        <v>0</v>
      </c>
      <c r="I116" s="59">
        <v>0</v>
      </c>
      <c r="J116" s="105">
        <v>0</v>
      </c>
    </row>
    <row r="117" spans="1:10" ht="15" customHeight="1" x14ac:dyDescent="0.25">
      <c r="A117" s="168" t="s">
        <v>134</v>
      </c>
      <c r="B117" s="169"/>
      <c r="C117" s="170"/>
      <c r="D117" s="110" t="s">
        <v>135</v>
      </c>
      <c r="E117" s="111">
        <f>E118+E120</f>
        <v>17607.759999999998</v>
      </c>
      <c r="F117" s="111">
        <f t="shared" ref="F117:H117" si="124">F118+F120</f>
        <v>0</v>
      </c>
      <c r="G117" s="111">
        <f t="shared" si="124"/>
        <v>0</v>
      </c>
      <c r="H117" s="111">
        <f t="shared" si="124"/>
        <v>0</v>
      </c>
      <c r="I117" s="111">
        <f t="shared" ref="I117:J117" si="125">I118+I120</f>
        <v>0</v>
      </c>
      <c r="J117" s="111">
        <f t="shared" si="125"/>
        <v>0</v>
      </c>
    </row>
    <row r="118" spans="1:10" x14ac:dyDescent="0.25">
      <c r="A118" s="171">
        <v>3</v>
      </c>
      <c r="B118" s="172"/>
      <c r="C118" s="173"/>
      <c r="D118" s="58" t="s">
        <v>17</v>
      </c>
      <c r="E118" s="61">
        <f>E119</f>
        <v>13126.88</v>
      </c>
      <c r="F118" s="61">
        <f t="shared" ref="F118:J118" si="126">F119</f>
        <v>0</v>
      </c>
      <c r="G118" s="61">
        <f t="shared" si="126"/>
        <v>0</v>
      </c>
      <c r="H118" s="61">
        <f t="shared" si="126"/>
        <v>0</v>
      </c>
      <c r="I118" s="61">
        <f t="shared" si="126"/>
        <v>0</v>
      </c>
      <c r="J118" s="61">
        <f t="shared" si="126"/>
        <v>0</v>
      </c>
    </row>
    <row r="119" spans="1:10" x14ac:dyDescent="0.25">
      <c r="A119" s="174">
        <v>32</v>
      </c>
      <c r="B119" s="175"/>
      <c r="C119" s="176"/>
      <c r="D119" s="58" t="s">
        <v>30</v>
      </c>
      <c r="E119" s="61">
        <v>13126.88</v>
      </c>
      <c r="F119" s="59">
        <v>0</v>
      </c>
      <c r="G119" s="59">
        <v>0</v>
      </c>
      <c r="H119" s="59">
        <v>0</v>
      </c>
      <c r="I119" s="59">
        <v>0</v>
      </c>
      <c r="J119" s="105">
        <v>0</v>
      </c>
    </row>
    <row r="120" spans="1:10" x14ac:dyDescent="0.25">
      <c r="A120" s="171">
        <v>4</v>
      </c>
      <c r="B120" s="172"/>
      <c r="C120" s="173"/>
      <c r="D120" s="58" t="s">
        <v>153</v>
      </c>
      <c r="E120" s="61">
        <f>E121</f>
        <v>4480.88</v>
      </c>
      <c r="F120" s="61">
        <f t="shared" ref="F120" si="127">F121</f>
        <v>0</v>
      </c>
      <c r="G120" s="61">
        <f t="shared" ref="G120" si="128">G121</f>
        <v>0</v>
      </c>
      <c r="H120" s="61">
        <f t="shared" ref="H120:J120" si="129">H121</f>
        <v>0</v>
      </c>
      <c r="I120" s="61">
        <f t="shared" si="129"/>
        <v>0</v>
      </c>
      <c r="J120" s="61">
        <f t="shared" si="129"/>
        <v>0</v>
      </c>
    </row>
    <row r="121" spans="1:10" x14ac:dyDescent="0.25">
      <c r="A121" s="174">
        <v>42</v>
      </c>
      <c r="B121" s="175"/>
      <c r="C121" s="176"/>
      <c r="D121" s="58" t="s">
        <v>152</v>
      </c>
      <c r="E121" s="61">
        <v>4480.88</v>
      </c>
      <c r="F121" s="59">
        <v>0</v>
      </c>
      <c r="G121" s="59">
        <v>0</v>
      </c>
      <c r="H121" s="59">
        <v>0</v>
      </c>
      <c r="I121" s="59">
        <v>0</v>
      </c>
      <c r="J121" s="105">
        <v>0</v>
      </c>
    </row>
    <row r="122" spans="1:10" ht="15" customHeight="1" x14ac:dyDescent="0.25">
      <c r="A122" s="168" t="s">
        <v>147</v>
      </c>
      <c r="B122" s="169"/>
      <c r="C122" s="170"/>
      <c r="D122" s="108" t="s">
        <v>148</v>
      </c>
      <c r="E122" s="111">
        <f>E123</f>
        <v>472.5</v>
      </c>
      <c r="F122" s="111">
        <f t="shared" ref="F122:J123" si="130">F123</f>
        <v>1110</v>
      </c>
      <c r="G122" s="111">
        <f t="shared" si="130"/>
        <v>1110</v>
      </c>
      <c r="H122" s="111">
        <f t="shared" si="130"/>
        <v>1000</v>
      </c>
      <c r="I122" s="111">
        <f t="shared" si="130"/>
        <v>1000</v>
      </c>
      <c r="J122" s="111">
        <f t="shared" si="130"/>
        <v>1000</v>
      </c>
    </row>
    <row r="123" spans="1:10" x14ac:dyDescent="0.25">
      <c r="A123" s="171">
        <v>4</v>
      </c>
      <c r="B123" s="172"/>
      <c r="C123" s="173"/>
      <c r="D123" s="58" t="s">
        <v>153</v>
      </c>
      <c r="E123" s="61">
        <f>E124</f>
        <v>472.5</v>
      </c>
      <c r="F123" s="61">
        <f t="shared" si="130"/>
        <v>1110</v>
      </c>
      <c r="G123" s="61">
        <f t="shared" si="130"/>
        <v>1110</v>
      </c>
      <c r="H123" s="61">
        <f t="shared" si="130"/>
        <v>1000</v>
      </c>
      <c r="I123" s="61">
        <f t="shared" si="130"/>
        <v>1000</v>
      </c>
      <c r="J123" s="61">
        <f t="shared" si="130"/>
        <v>1000</v>
      </c>
    </row>
    <row r="124" spans="1:10" x14ac:dyDescent="0.25">
      <c r="A124" s="174">
        <v>42</v>
      </c>
      <c r="B124" s="175"/>
      <c r="C124" s="176"/>
      <c r="D124" s="58" t="s">
        <v>152</v>
      </c>
      <c r="E124" s="61">
        <v>472.5</v>
      </c>
      <c r="F124" s="59">
        <v>1110</v>
      </c>
      <c r="G124" s="59">
        <v>1110</v>
      </c>
      <c r="H124" s="59">
        <v>1000</v>
      </c>
      <c r="I124" s="59">
        <v>1000</v>
      </c>
      <c r="J124" s="105">
        <v>1000</v>
      </c>
    </row>
    <row r="125" spans="1:10" ht="15" customHeight="1" x14ac:dyDescent="0.25">
      <c r="A125" s="168" t="s">
        <v>141</v>
      </c>
      <c r="B125" s="169"/>
      <c r="C125" s="170"/>
      <c r="D125" s="108" t="s">
        <v>142</v>
      </c>
      <c r="E125" s="111">
        <f>E126</f>
        <v>4104.05</v>
      </c>
      <c r="F125" s="111">
        <f t="shared" ref="F125:J126" si="131">F126</f>
        <v>0</v>
      </c>
      <c r="G125" s="111">
        <f t="shared" si="131"/>
        <v>0</v>
      </c>
      <c r="H125" s="111">
        <f t="shared" si="131"/>
        <v>0</v>
      </c>
      <c r="I125" s="111">
        <f t="shared" si="131"/>
        <v>0</v>
      </c>
      <c r="J125" s="111">
        <f t="shared" si="131"/>
        <v>0</v>
      </c>
    </row>
    <row r="126" spans="1:10" ht="14.25" customHeight="1" x14ac:dyDescent="0.25">
      <c r="A126" s="171">
        <v>4</v>
      </c>
      <c r="B126" s="172"/>
      <c r="C126" s="173"/>
      <c r="D126" s="58" t="s">
        <v>153</v>
      </c>
      <c r="E126" s="61">
        <f>E127</f>
        <v>4104.05</v>
      </c>
      <c r="F126" s="61">
        <f t="shared" si="131"/>
        <v>0</v>
      </c>
      <c r="G126" s="61">
        <f t="shared" si="131"/>
        <v>0</v>
      </c>
      <c r="H126" s="61">
        <f t="shared" si="131"/>
        <v>0</v>
      </c>
      <c r="I126" s="61">
        <f t="shared" si="131"/>
        <v>0</v>
      </c>
      <c r="J126" s="61">
        <f t="shared" si="131"/>
        <v>0</v>
      </c>
    </row>
    <row r="127" spans="1:10" x14ac:dyDescent="0.25">
      <c r="A127" s="174">
        <v>42</v>
      </c>
      <c r="B127" s="175"/>
      <c r="C127" s="176"/>
      <c r="D127" s="58" t="s">
        <v>152</v>
      </c>
      <c r="E127" s="61">
        <v>4104.05</v>
      </c>
      <c r="F127" s="59">
        <v>0</v>
      </c>
      <c r="G127" s="59">
        <v>0</v>
      </c>
      <c r="H127" s="59">
        <v>0</v>
      </c>
      <c r="I127" s="59">
        <v>0</v>
      </c>
      <c r="J127" s="105">
        <v>0</v>
      </c>
    </row>
    <row r="128" spans="1:10" ht="25.5" customHeight="1" x14ac:dyDescent="0.25">
      <c r="A128" s="165" t="s">
        <v>154</v>
      </c>
      <c r="B128" s="166"/>
      <c r="C128" s="167"/>
      <c r="D128" s="57" t="s">
        <v>155</v>
      </c>
      <c r="E128" s="60">
        <f>E129</f>
        <v>17397.150000000001</v>
      </c>
      <c r="F128" s="60">
        <f t="shared" ref="F128:J128" si="132">F129</f>
        <v>17167.5</v>
      </c>
      <c r="G128" s="60">
        <f t="shared" si="132"/>
        <v>17358.25</v>
      </c>
      <c r="H128" s="60">
        <f t="shared" si="132"/>
        <v>17358.25</v>
      </c>
      <c r="I128" s="60">
        <f t="shared" si="132"/>
        <v>17358.25</v>
      </c>
      <c r="J128" s="60">
        <f t="shared" si="132"/>
        <v>17358.25</v>
      </c>
    </row>
    <row r="129" spans="1:10" ht="15" customHeight="1" x14ac:dyDescent="0.25">
      <c r="A129" s="168" t="s">
        <v>134</v>
      </c>
      <c r="B129" s="169"/>
      <c r="C129" s="170"/>
      <c r="D129" s="110" t="s">
        <v>135</v>
      </c>
      <c r="E129" s="111">
        <f>E130</f>
        <v>17397.150000000001</v>
      </c>
      <c r="F129" s="111">
        <f t="shared" ref="F129:J129" si="133">F130</f>
        <v>17167.5</v>
      </c>
      <c r="G129" s="111">
        <f t="shared" si="133"/>
        <v>17358.25</v>
      </c>
      <c r="H129" s="111">
        <f t="shared" si="133"/>
        <v>17358.25</v>
      </c>
      <c r="I129" s="111">
        <f t="shared" si="133"/>
        <v>17358.25</v>
      </c>
      <c r="J129" s="111">
        <f t="shared" si="133"/>
        <v>17358.25</v>
      </c>
    </row>
    <row r="130" spans="1:10" x14ac:dyDescent="0.25">
      <c r="A130" s="171">
        <v>3</v>
      </c>
      <c r="B130" s="172"/>
      <c r="C130" s="173"/>
      <c r="D130" s="58" t="s">
        <v>17</v>
      </c>
      <c r="E130" s="61">
        <f>E131</f>
        <v>17397.150000000001</v>
      </c>
      <c r="F130" s="61">
        <f t="shared" ref="F130:J130" si="134">F131</f>
        <v>17167.5</v>
      </c>
      <c r="G130" s="61">
        <f t="shared" si="134"/>
        <v>17358.25</v>
      </c>
      <c r="H130" s="61">
        <f t="shared" si="134"/>
        <v>17358.25</v>
      </c>
      <c r="I130" s="61">
        <f t="shared" si="134"/>
        <v>17358.25</v>
      </c>
      <c r="J130" s="61">
        <f t="shared" si="134"/>
        <v>17358.25</v>
      </c>
    </row>
    <row r="131" spans="1:10" x14ac:dyDescent="0.25">
      <c r="A131" s="174">
        <v>32</v>
      </c>
      <c r="B131" s="175"/>
      <c r="C131" s="176"/>
      <c r="D131" s="58" t="s">
        <v>30</v>
      </c>
      <c r="E131" s="61">
        <v>17397.150000000001</v>
      </c>
      <c r="F131" s="59">
        <v>17167.5</v>
      </c>
      <c r="G131" s="59">
        <v>17358.25</v>
      </c>
      <c r="H131" s="59">
        <v>17358.25</v>
      </c>
      <c r="I131" s="59">
        <v>17358.25</v>
      </c>
      <c r="J131" s="105">
        <v>17358.25</v>
      </c>
    </row>
    <row r="132" spans="1:10" ht="8.25" customHeight="1" x14ac:dyDescent="0.25"/>
    <row r="133" spans="1:10" ht="7.5" customHeight="1" x14ac:dyDescent="0.25"/>
    <row r="134" spans="1:10" x14ac:dyDescent="0.25">
      <c r="A134" s="129"/>
      <c r="B134" s="129"/>
      <c r="C134" s="129"/>
      <c r="D134" s="129"/>
    </row>
    <row r="136" spans="1:10" x14ac:dyDescent="0.25">
      <c r="A136" s="191"/>
      <c r="B136" s="191"/>
      <c r="C136" s="191"/>
      <c r="D136" s="191"/>
    </row>
  </sheetData>
  <mergeCells count="126">
    <mergeCell ref="A103:C103"/>
    <mergeCell ref="A38:C38"/>
    <mergeCell ref="A39:C39"/>
    <mergeCell ref="A50:C50"/>
    <mergeCell ref="A47:C47"/>
    <mergeCell ref="A14:C14"/>
    <mergeCell ref="A15:C15"/>
    <mergeCell ref="A44:C44"/>
    <mergeCell ref="A51:C51"/>
    <mergeCell ref="A79:C79"/>
    <mergeCell ref="A40:C40"/>
    <mergeCell ref="A41:C41"/>
    <mergeCell ref="A42:C42"/>
    <mergeCell ref="A43:C43"/>
    <mergeCell ref="A46:C46"/>
    <mergeCell ref="A54:C54"/>
    <mergeCell ref="A55:C55"/>
    <mergeCell ref="A56:C56"/>
    <mergeCell ref="A77:C77"/>
    <mergeCell ref="A19:C19"/>
    <mergeCell ref="A20:C20"/>
    <mergeCell ref="A30:C30"/>
    <mergeCell ref="A31:C31"/>
    <mergeCell ref="A102:C102"/>
    <mergeCell ref="A105:C105"/>
    <mergeCell ref="A136:D136"/>
    <mergeCell ref="A91:C91"/>
    <mergeCell ref="A92:C92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3:C73"/>
    <mergeCell ref="A74:C74"/>
    <mergeCell ref="A83:C83"/>
    <mergeCell ref="A84:C84"/>
    <mergeCell ref="A85:C85"/>
    <mergeCell ref="A75:C75"/>
    <mergeCell ref="A78:C78"/>
    <mergeCell ref="A72:C72"/>
    <mergeCell ref="A1:J1"/>
    <mergeCell ref="A7:C7"/>
    <mergeCell ref="A10:C10"/>
    <mergeCell ref="A11:C11"/>
    <mergeCell ref="A13:C13"/>
    <mergeCell ref="A12:C12"/>
    <mergeCell ref="A32:C32"/>
    <mergeCell ref="A101:C101"/>
    <mergeCell ref="A80:C80"/>
    <mergeCell ref="A86:C86"/>
    <mergeCell ref="A87:C87"/>
    <mergeCell ref="A88:C88"/>
    <mergeCell ref="A93:C93"/>
    <mergeCell ref="A81:C81"/>
    <mergeCell ref="A99:C99"/>
    <mergeCell ref="A98:C98"/>
    <mergeCell ref="A82:C82"/>
    <mergeCell ref="A118:C118"/>
    <mergeCell ref="A5:C5"/>
    <mergeCell ref="A3:J3"/>
    <mergeCell ref="A97:C97"/>
    <mergeCell ref="A100:C100"/>
    <mergeCell ref="A107:C107"/>
    <mergeCell ref="A108:C108"/>
    <mergeCell ref="A109:C109"/>
    <mergeCell ref="A111:C111"/>
    <mergeCell ref="A110:C110"/>
    <mergeCell ref="A104:C104"/>
    <mergeCell ref="A34:C34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57:C57"/>
    <mergeCell ref="A76:C76"/>
    <mergeCell ref="A71:C71"/>
    <mergeCell ref="A119:C119"/>
    <mergeCell ref="A122:C122"/>
    <mergeCell ref="A33:C33"/>
    <mergeCell ref="A48:C48"/>
    <mergeCell ref="A49:C49"/>
    <mergeCell ref="A35:C35"/>
    <mergeCell ref="A36:C36"/>
    <mergeCell ref="A37:C37"/>
    <mergeCell ref="A8:C8"/>
    <mergeCell ref="A9:C9"/>
    <mergeCell ref="A16:C16"/>
    <mergeCell ref="A89:C89"/>
    <mergeCell ref="A90:C90"/>
    <mergeCell ref="A17:C17"/>
    <mergeCell ref="A18:C18"/>
    <mergeCell ref="A112:C112"/>
    <mergeCell ref="A113:C113"/>
    <mergeCell ref="A114:C114"/>
    <mergeCell ref="A116:C116"/>
    <mergeCell ref="A117:C117"/>
    <mergeCell ref="A115:C115"/>
    <mergeCell ref="A94:C94"/>
    <mergeCell ref="A95:C95"/>
    <mergeCell ref="A96:C96"/>
    <mergeCell ref="A134:D134"/>
    <mergeCell ref="A128:C128"/>
    <mergeCell ref="A129:C129"/>
    <mergeCell ref="A130:C130"/>
    <mergeCell ref="A131:C131"/>
    <mergeCell ref="A120:C120"/>
    <mergeCell ref="A121:C121"/>
    <mergeCell ref="A124:C124"/>
    <mergeCell ref="A125:C125"/>
    <mergeCell ref="A126:C126"/>
    <mergeCell ref="A127:C127"/>
    <mergeCell ref="A123:C1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c8e87a-1df1-4a78-94b4-feb5077509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0E02FAA450F4AB97E6AD73AC4E38A" ma:contentTypeVersion="17" ma:contentTypeDescription="Create a new document." ma:contentTypeScope="" ma:versionID="cba179d83bf94a8faa4152c0b02d6bd6">
  <xsd:schema xmlns:xsd="http://www.w3.org/2001/XMLSchema" xmlns:xs="http://www.w3.org/2001/XMLSchema" xmlns:p="http://schemas.microsoft.com/office/2006/metadata/properties" xmlns:ns3="f9c8e87a-1df1-4a78-94b4-feb50775094c" xmlns:ns4="bc39634f-0dea-49af-ac54-cef8e4dadb9c" targetNamespace="http://schemas.microsoft.com/office/2006/metadata/properties" ma:root="true" ma:fieldsID="928d82ebe88718d3dc5fe66b174c2a64" ns3:_="" ns4:_="">
    <xsd:import namespace="f9c8e87a-1df1-4a78-94b4-feb50775094c"/>
    <xsd:import namespace="bc39634f-0dea-49af-ac54-cef8e4dadb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8e87a-1df1-4a78-94b4-feb507750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9634f-0dea-49af-ac54-cef8e4dad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FCE7C-5B5C-41F6-93FB-80B5AF1F86F3}">
  <ds:schemaRefs>
    <ds:schemaRef ds:uri="http://purl.org/dc/dcmitype/"/>
    <ds:schemaRef ds:uri="bc39634f-0dea-49af-ac54-cef8e4dadb9c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9c8e87a-1df1-4a78-94b4-feb50775094c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CCA0D8-479C-400A-AA95-6C466DFBE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55EA5-FB84-4C66-946E-9F2841E75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c8e87a-1df1-4a78-94b4-feb50775094c"/>
    <ds:schemaRef ds:uri="bc39634f-0dea-49af-ac54-cef8e4dad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2024-12-10T09:29:57Z</cp:lastPrinted>
  <dcterms:created xsi:type="dcterms:W3CDTF">2022-08-12T12:51:27Z</dcterms:created>
  <dcterms:modified xsi:type="dcterms:W3CDTF">2024-12-10T09:34:38Z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0x01010059D0E02FAA450F4AB97E6AD73AC4E38A</vt:lpwstr>
  </property>
</Properties>
</file>