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CA72C5B-0C15-4274-8FFC-CEF182E592AC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God. izvještaj o izvršenju FP" sheetId="86" r:id="rId1"/>
  </sheets>
  <calcPr calcId="179021"/>
</workbook>
</file>

<file path=xl/calcChain.xml><?xml version="1.0" encoding="utf-8"?>
<calcChain xmlns="http://schemas.openxmlformats.org/spreadsheetml/2006/main">
  <c r="E61" i="86" l="1"/>
  <c r="E57" i="86"/>
  <c r="E150" i="86" l="1"/>
  <c r="E151" i="86"/>
  <c r="C173" i="86" l="1"/>
  <c r="D25" i="86" l="1"/>
  <c r="C33" i="86"/>
  <c r="D162" i="86" l="1"/>
  <c r="C162" i="86"/>
  <c r="D59" i="86" l="1"/>
  <c r="C59" i="86"/>
  <c r="C56" i="86"/>
  <c r="E56" i="86" s="1"/>
  <c r="C54" i="86" l="1"/>
  <c r="C119" i="86"/>
  <c r="C118" i="86" s="1"/>
  <c r="E141" i="86"/>
  <c r="E140" i="86"/>
  <c r="D139" i="86"/>
  <c r="D136" i="86"/>
  <c r="E138" i="86"/>
  <c r="C139" i="86"/>
  <c r="C136" i="86"/>
  <c r="C122" i="86"/>
  <c r="C84" i="86"/>
  <c r="C53" i="86" l="1"/>
  <c r="E139" i="86"/>
  <c r="E194" i="86" l="1"/>
  <c r="E193" i="86"/>
  <c r="E192" i="86"/>
  <c r="E191" i="86"/>
  <c r="E190" i="86"/>
  <c r="E189" i="86"/>
  <c r="D188" i="86"/>
  <c r="C188" i="86"/>
  <c r="E184" i="86"/>
  <c r="E183" i="86"/>
  <c r="D173" i="86"/>
  <c r="E172" i="86"/>
  <c r="D171" i="86"/>
  <c r="C171" i="86"/>
  <c r="C169" i="86"/>
  <c r="E169" i="86" s="1"/>
  <c r="D166" i="86"/>
  <c r="C166" i="86"/>
  <c r="D164" i="86"/>
  <c r="C164" i="86"/>
  <c r="D163" i="86"/>
  <c r="C163" i="86"/>
  <c r="D161" i="86"/>
  <c r="C161" i="86"/>
  <c r="E153" i="86"/>
  <c r="C152" i="86"/>
  <c r="C148" i="86" s="1"/>
  <c r="C147" i="86" s="1"/>
  <c r="E149" i="86"/>
  <c r="E146" i="86"/>
  <c r="D144" i="86"/>
  <c r="D143" i="86" s="1"/>
  <c r="C144" i="86"/>
  <c r="C143" i="86" s="1"/>
  <c r="E137" i="86"/>
  <c r="C187" i="86"/>
  <c r="E135" i="86"/>
  <c r="E134" i="86"/>
  <c r="E133" i="86"/>
  <c r="E132" i="86"/>
  <c r="D131" i="86"/>
  <c r="C131" i="86"/>
  <c r="C186" i="86" s="1"/>
  <c r="E130" i="86"/>
  <c r="D129" i="86"/>
  <c r="C129" i="86"/>
  <c r="E128" i="86"/>
  <c r="E127" i="86"/>
  <c r="E126" i="86"/>
  <c r="E125" i="86"/>
  <c r="D124" i="86"/>
  <c r="D185" i="86" s="1"/>
  <c r="C124" i="86"/>
  <c r="E123" i="86"/>
  <c r="C121" i="86"/>
  <c r="E120" i="86"/>
  <c r="E116" i="86"/>
  <c r="C115" i="86"/>
  <c r="E107" i="86"/>
  <c r="E96" i="86"/>
  <c r="E88" i="86"/>
  <c r="E87" i="86"/>
  <c r="E86" i="86"/>
  <c r="E85" i="86"/>
  <c r="E82" i="86"/>
  <c r="E81" i="86"/>
  <c r="D78" i="86"/>
  <c r="D77" i="86" s="1"/>
  <c r="C77" i="86"/>
  <c r="E66" i="86"/>
  <c r="E65" i="86"/>
  <c r="E64" i="86"/>
  <c r="E63" i="86"/>
  <c r="E62" i="86"/>
  <c r="E60" i="86"/>
  <c r="C58" i="86"/>
  <c r="E55" i="86"/>
  <c r="E52" i="86"/>
  <c r="C51" i="86"/>
  <c r="C170" i="86" s="1"/>
  <c r="E49" i="86"/>
  <c r="D48" i="86"/>
  <c r="D47" i="86" s="1"/>
  <c r="C48" i="86"/>
  <c r="C47" i="86" s="1"/>
  <c r="E46" i="86"/>
  <c r="D45" i="86"/>
  <c r="C45" i="86"/>
  <c r="C165" i="86" s="1"/>
  <c r="E44" i="86"/>
  <c r="E43" i="86"/>
  <c r="D42" i="86"/>
  <c r="C42" i="86"/>
  <c r="D33" i="86"/>
  <c r="E32" i="86"/>
  <c r="E31" i="86"/>
  <c r="E29" i="86"/>
  <c r="E28" i="86"/>
  <c r="C25" i="86"/>
  <c r="E24" i="86"/>
  <c r="E23" i="86"/>
  <c r="D22" i="86"/>
  <c r="D181" i="86" l="1"/>
  <c r="D68" i="86"/>
  <c r="D41" i="86"/>
  <c r="D40" i="86" s="1"/>
  <c r="C41" i="86"/>
  <c r="C68" i="86"/>
  <c r="C20" i="86" s="1"/>
  <c r="C154" i="86"/>
  <c r="D154" i="86"/>
  <c r="C114" i="86"/>
  <c r="E114" i="86" s="1"/>
  <c r="C50" i="86"/>
  <c r="E50" i="86" s="1"/>
  <c r="E163" i="86"/>
  <c r="E124" i="86"/>
  <c r="E173" i="86"/>
  <c r="E143" i="86"/>
  <c r="E162" i="86"/>
  <c r="E59" i="86"/>
  <c r="C160" i="86"/>
  <c r="E122" i="86"/>
  <c r="E45" i="86"/>
  <c r="E84" i="86"/>
  <c r="E171" i="86"/>
  <c r="C167" i="86"/>
  <c r="E53" i="86"/>
  <c r="E25" i="86"/>
  <c r="E115" i="86"/>
  <c r="E164" i="86"/>
  <c r="E47" i="86"/>
  <c r="E144" i="86"/>
  <c r="E54" i="86"/>
  <c r="E48" i="86"/>
  <c r="E188" i="86"/>
  <c r="E166" i="86"/>
  <c r="E161" i="86"/>
  <c r="E129" i="86"/>
  <c r="E33" i="86"/>
  <c r="C142" i="86"/>
  <c r="E186" i="86"/>
  <c r="E118" i="86"/>
  <c r="E187" i="86"/>
  <c r="E89" i="86"/>
  <c r="E51" i="86"/>
  <c r="E136" i="86"/>
  <c r="E119" i="86"/>
  <c r="E152" i="86"/>
  <c r="C185" i="86"/>
  <c r="E185" i="86" s="1"/>
  <c r="D26" i="86"/>
  <c r="E42" i="86"/>
  <c r="E121" i="86"/>
  <c r="E131" i="86"/>
  <c r="D170" i="86"/>
  <c r="E170" i="86" s="1"/>
  <c r="E78" i="86"/>
  <c r="C40" i="86" l="1"/>
  <c r="C22" i="86"/>
  <c r="E20" i="86"/>
  <c r="E58" i="86"/>
  <c r="C76" i="86"/>
  <c r="D76" i="86"/>
  <c r="E148" i="86"/>
  <c r="D142" i="86"/>
  <c r="E142" i="86" s="1"/>
  <c r="C174" i="86"/>
  <c r="E154" i="86"/>
  <c r="C181" i="86"/>
  <c r="C195" i="86" s="1"/>
  <c r="D167" i="86"/>
  <c r="E167" i="86" s="1"/>
  <c r="E168" i="86"/>
  <c r="E182" i="86"/>
  <c r="E68" i="86"/>
  <c r="E77" i="86"/>
  <c r="E165" i="86"/>
  <c r="D160" i="86"/>
  <c r="D195" i="86"/>
  <c r="C26" i="86" l="1"/>
  <c r="E26" i="86" s="1"/>
  <c r="E22" i="86"/>
  <c r="E76" i="86"/>
  <c r="E147" i="86"/>
  <c r="E195" i="86"/>
  <c r="E181" i="86"/>
  <c r="D174" i="86"/>
  <c r="E174" i="86" s="1"/>
  <c r="E160" i="86"/>
  <c r="E41" i="86" l="1"/>
  <c r="E40" i="86"/>
</calcChain>
</file>

<file path=xl/sharedStrings.xml><?xml version="1.0" encoding="utf-8"?>
<sst xmlns="http://schemas.openxmlformats.org/spreadsheetml/2006/main" count="232" uniqueCount="162">
  <si>
    <t xml:space="preserve"> </t>
  </si>
  <si>
    <t>I.</t>
  </si>
  <si>
    <t>Izvršenje prema ekonomskoj klasifikaciji</t>
  </si>
  <si>
    <t>Tablica 1.; Račun prihoda i rashoda</t>
  </si>
  <si>
    <t>Redni broj</t>
  </si>
  <si>
    <t>OPIS</t>
  </si>
  <si>
    <t>INDEKS (5/4X100)</t>
  </si>
  <si>
    <t>RAČUN PRIHODA I RASHODA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</si>
  <si>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</si>
  <si>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</si>
  <si>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</si>
  <si>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</si>
  <si>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</si>
  <si>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UKUPNO RASHODI</t>
  </si>
  <si>
    <t>UKUPNI VIŠAK/MANJAK PRIHODA</t>
  </si>
  <si>
    <t>II.</t>
  </si>
  <si>
    <t>RASPOLOŽIVA SREDSTVA IZ PRETHODNIH GODINA</t>
  </si>
  <si>
    <t>Ukupan donos viška/manjka iz prethodnih godina</t>
  </si>
  <si>
    <t>Iznos koji će se rasporediti/pokriti u razdoblju</t>
  </si>
  <si>
    <t>III.</t>
  </si>
  <si>
    <t>RAČUN FINANCIRANJA</t>
  </si>
  <si>
    <t>Primici od financijske imovine i zaduživanja</t>
  </si>
  <si>
    <t>Izdaci za financijsku imovinu i optlate zajmova</t>
  </si>
  <si>
    <t>NETO FINANCIRANJE</t>
  </si>
  <si>
    <t>Tablica 2.; Prihodi prema ekonomskoj klasifikaciji</t>
  </si>
  <si>
    <t>Razred</t>
  </si>
  <si>
    <t xml:space="preserve">PRIHODI POSLOVANJA </t>
  </si>
  <si>
    <t xml:space="preserve">Pomoći iz inozemstva i od subjekata unutar općeg proračuna 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</si>
  <si>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</si>
  <si>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</si>
  <si>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</si>
  <si>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</si>
  <si>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</si>
  <si>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</si>
  <si>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639</t>
  </si>
  <si>
    <t xml:space="preserve">Prijenosi između proračunskih korisnika istog proračuna </t>
  </si>
  <si>
    <t xml:space="preserve">Prihodi od imovine </t>
  </si>
  <si>
    <t xml:space="preserve">Prihodi od financijske imovine </t>
  </si>
  <si>
    <t>Kamate na oročena sredstva i depozite po viđenju</t>
  </si>
  <si>
    <t xml:space="preserve">Prihodi od upravnih i administrativnih pristojbi, pristojbi po posebnim propisima i naknada </t>
  </si>
  <si>
    <t xml:space="preserve">Prihodi po posebnim propisima </t>
  </si>
  <si>
    <t>Ostali nespomenuti prihodi</t>
  </si>
  <si>
    <t xml:space="preserve">Prihodi od prodaje proizvoda i robe te pruženih usluga i prihodi od donacija </t>
  </si>
  <si>
    <t xml:space="preserve">Prihodi od prodaje proizvoda i robe te pruženih usluga </t>
  </si>
  <si>
    <t>Prihodi od prodaje proizvoda i robe</t>
  </si>
  <si>
    <t xml:space="preserve">Prihodi iz nadležnog proračuna i od HZZO-a na temelju ugovornih obveza </t>
  </si>
  <si>
    <t xml:space="preserve">Prihodi iz nadležnog proračuna za financiranje redovne djelatnosti proračunskih korisnika </t>
  </si>
  <si>
    <t>Prihodi iz nadležnog proračuna za financiranje rashoda za nabavu nefinancijske imovine</t>
  </si>
  <si>
    <t>Višak prihoda raspoloživ u sljedećem razdoblju</t>
  </si>
  <si>
    <t>-</t>
  </si>
  <si>
    <t>UKUPNI PRIHODI</t>
  </si>
  <si>
    <t>Tablica 3.; Rashodi prema ekonomskoj klasifikaciji</t>
  </si>
  <si>
    <t xml:space="preserve">RASHODI POSLOVANJA </t>
  </si>
  <si>
    <t xml:space="preserve">Rashodi za zaposlene </t>
  </si>
  <si>
    <t xml:space="preserve">Plaće (bruto) </t>
  </si>
  <si>
    <t>Plaće za redovan rad</t>
  </si>
  <si>
    <t>Plaće za posebne uvjete rada</t>
  </si>
  <si>
    <t>Ostali rashodi za zaposlene</t>
  </si>
  <si>
    <t xml:space="preserve">Doprinosi na plaće </t>
  </si>
  <si>
    <t>Doprinosi za obvezno zdravstveno osiguranje</t>
  </si>
  <si>
    <t>Materijalni rashodi</t>
  </si>
  <si>
    <t xml:space="preserve">Naknade troškova zaposlenima </t>
  </si>
  <si>
    <t>Službena putovanja</t>
  </si>
  <si>
    <t>Naknade za prijevoz, za rad na terenu i odvojeni život</t>
  </si>
  <si>
    <t>Stručno usavršavanje zaposlenika</t>
  </si>
  <si>
    <t xml:space="preserve">Rashodi za materijal i energiju 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</si>
  <si>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</si>
  <si>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</si>
  <si>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</si>
  <si>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</si>
  <si>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</si>
  <si>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 xml:space="preserve">Rashodi za usluge 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</si>
  <si>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</si>
  <si>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</si>
  <si>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</si>
  <si>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</si>
  <si>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</si>
  <si>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Ostale usluge</t>
  </si>
  <si>
    <t>Naknade troškova osobama izvan radnog odnosa</t>
  </si>
  <si>
    <t xml:space="preserve">Ostali nespomenuti rashodi poslovanja </t>
  </si>
  <si>
    <t>Premije osiguranja</t>
  </si>
  <si>
    <t>Članarine i norme</t>
  </si>
  <si>
    <t>Pristojbe i naknade</t>
  </si>
  <si>
    <t>3296</t>
  </si>
  <si>
    <t>Troškovi sudskih postupaka</t>
  </si>
  <si>
    <t xml:space="preserve">Financijski rashodi </t>
  </si>
  <si>
    <t xml:space="preserve">Ostali financijski rashodi </t>
  </si>
  <si>
    <t>Bankarske usluge i usluge platnog prometa</t>
  </si>
  <si>
    <t xml:space="preserve">Zatezne kamate </t>
  </si>
  <si>
    <t xml:space="preserve">Naknade građanima i kućanstvima na temelju osiguranja i druge naknade </t>
  </si>
  <si>
    <t>Ostale naknade građanima i kućanstvima iz proračuna</t>
  </si>
  <si>
    <t>Naknade građanima i kućanstvima u naravi</t>
  </si>
  <si>
    <t xml:space="preserve">Rashodi za nabavu proizvedene dugotrajne imovine </t>
  </si>
  <si>
    <t xml:space="preserve">Postrojenja i oprema </t>
  </si>
  <si>
    <t>Uredska oprema i namještaj</t>
  </si>
  <si>
    <t xml:space="preserve">Knjige, umjetnička djela i ostale izložbene vrijednosti </t>
  </si>
  <si>
    <t xml:space="preserve">Knjige </t>
  </si>
  <si>
    <t>Tablica 4.; Prihodi prema izvorima financiranja</t>
  </si>
  <si>
    <t>Izvor</t>
  </si>
  <si>
    <t>Izvor financiranja preko SDŽ</t>
  </si>
  <si>
    <t>Izvor financiranja preko proračunskog korisnika</t>
  </si>
  <si>
    <t>VLASTITI PRIHODI PRORAČUNSKIH KORISNIKA</t>
  </si>
  <si>
    <t>VIŠKOVI PRORAČUNSKIH KORISNIKA IZ PRETHODNIH GODINA</t>
  </si>
  <si>
    <t>PRIHODI ZA POSEBNE NAMJENE PRORAČUNSKIH KORISNIKA</t>
  </si>
  <si>
    <t>Ukupni prihodi</t>
  </si>
  <si>
    <t>Tablica 5.; Rashodi prema izvorima financiranja</t>
  </si>
  <si>
    <t>Ukupni rashodi:</t>
  </si>
  <si>
    <t>Prihodi iz nadležnog proračuna za financiranje rashoda poslovanja - dio decentralizacija</t>
  </si>
  <si>
    <t>OPĆI PRIHODI I PRIMICI - UČIMO ZAJEDNO</t>
  </si>
  <si>
    <t>POMOĆI EU - UČIMO ZAJEDNO</t>
  </si>
  <si>
    <t xml:space="preserve">POMOĆI PRORAČUNSKIM KORISNICIMA </t>
  </si>
  <si>
    <t>DONACIJE PRORAČUNSKIM KORISNICIMA</t>
  </si>
  <si>
    <t>POMOĆI - ŠKOLSKA SHEMA I MEDNI DAN</t>
  </si>
  <si>
    <t xml:space="preserve">DONACIJE PRORAČUNSKIM KORISNICIMA </t>
  </si>
  <si>
    <t>Službena, radna i zaštitna odjeća i obuća</t>
  </si>
  <si>
    <t>IZVORNI PLAN 2021.</t>
  </si>
  <si>
    <t>Ravnateljica:</t>
  </si>
  <si>
    <t>Prihodi iz nadležnog proračuna za financiranje rashoda poslovanja - Učimo zajedno</t>
  </si>
  <si>
    <t>PRIHODI ZA POSEBNE NAMJENE - DECENTRALIZACIJA -IZGRADNJA I UREĐENJE OBJEKATA</t>
  </si>
  <si>
    <t>Izgradnja i uređenje objekata te nabava i održavanje opreme</t>
  </si>
  <si>
    <t>RASHODI ZA NABAVKU NEFINANCIJSKE IMOVINE</t>
  </si>
  <si>
    <t>Prihodi iz nadležnog proračuna za financiranje rashoda poslovanja - E škole</t>
  </si>
  <si>
    <t>Tekući prijenosi između pror. korisnika istog pror. temeljem prijenosa EU sredstava - Učimo zajedno</t>
  </si>
  <si>
    <t>Tekući projekt - Učimo zajedno - Opći prihodi i primici</t>
  </si>
  <si>
    <t>Tekući projekt - Učimo zajedno - Pomoći EU</t>
  </si>
  <si>
    <t>Tekući projekt - E škole</t>
  </si>
  <si>
    <t>PRIHODI ZA POSEBNE NAMJENE - DECENTRALIZACIJA - E ŠKOLE</t>
  </si>
  <si>
    <t>PRIHODI ZA POSEBNE NAMJENE - DECENTRALIZACIJA - IZGRADNJA I UREĐENJE OBJEKATA</t>
  </si>
  <si>
    <t>Usluge promidžbe i informiranja</t>
  </si>
  <si>
    <t>POMOĆI PRORAČUNSKIM KORISNICIMA - IZGRADNJA I UREĐENJE OBJEKATA TE NABAVKA OPREME</t>
  </si>
  <si>
    <t>IZVRŠENJE FP 01.01.-31.12.2021.</t>
  </si>
  <si>
    <t>Prihodi iz nadležnog proračuna za financiranje rashoda poslovanja - Medni dan</t>
  </si>
  <si>
    <t>Prihodi iz nadležnog proračuna za financiranje rashoda poslovanja - Školska shema</t>
  </si>
  <si>
    <t>Tekući projekt - Medni dan</t>
  </si>
  <si>
    <t>Izdaci za otplatu glavnice primljenih kredita i zajmova</t>
  </si>
  <si>
    <t>Otplata glavnice primljenih zajmova od trgovačkih društava i obrtnika izvan javnog sektora</t>
  </si>
  <si>
    <t>Otplata glavnice primljenih zajmova od tuzemnih trgovačkih društava  izvan javnog sektora</t>
  </si>
  <si>
    <t xml:space="preserve">                                                            Tekući projekt - Školska shema</t>
  </si>
  <si>
    <t>Pomoći</t>
  </si>
  <si>
    <t>Pomoći EU</t>
  </si>
  <si>
    <t>Reprezentacija</t>
  </si>
  <si>
    <t>Zakupnine i najamnine</t>
  </si>
  <si>
    <t>UKUPNI RASHODI (razred 3 + razred 4 + razred 5)</t>
  </si>
  <si>
    <t>Donacije od pravnih i fizičkih osoba izvan općeg proračuna</t>
  </si>
  <si>
    <t>Tekuće donacije</t>
  </si>
  <si>
    <t>Prihodi iz nadležnog proračuna za financiranje rashoda poslovanja - Natjecanja,manifestacije i ostalo</t>
  </si>
  <si>
    <t>PRIHODI ZA POSEBNE NAMJENE - DECENTRALIZACIJA I NATJECANJA</t>
  </si>
  <si>
    <t>PRIHODI ZA POSEBNE NAMJENE - DECENTRALIZACIJA I NATJECANJE</t>
  </si>
  <si>
    <t>Godišnji izvještaj o izvršenju financijskog plana za 2021. godinu</t>
  </si>
  <si>
    <t>Intelektualne i osobne usluge</t>
  </si>
  <si>
    <t>Sportska i glazbena oprema</t>
  </si>
  <si>
    <t>KLASA:  400-02/22-01/01</t>
  </si>
  <si>
    <t>URBROJ: 2181-6-4-22-1</t>
  </si>
  <si>
    <t>U Brelima, 25.03.2022.</t>
  </si>
  <si>
    <t>Godišnji izvještaj o izvršenju financijskog plana za 2021. godinu objavit će se na mrežnoj stranici škole.</t>
  </si>
  <si>
    <t>Voditeljica računovodstva:</t>
  </si>
  <si>
    <t>Ivana Ravlić, prof.</t>
  </si>
  <si>
    <t xml:space="preserve">             ____________________________</t>
  </si>
  <si>
    <t>Sv. Jurja 1, 21322 Brela</t>
  </si>
  <si>
    <t>Osnovna škola dr. Franje Tuđmana</t>
  </si>
  <si>
    <t>_____________________________</t>
  </si>
  <si>
    <t>Sara Ursić, str.spec.oec.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</si>
</sst>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2" borderId="1" applyNumberFormat="0" applyAlignment="0" applyProtection="0"/>
  </cellStyleXfs>
  <cellXfs count="81">
    <xf numFmtId="0" fontId="0" fillId="0" borderId="0" xfId="0"/>
    <xf numFmtId="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0" xfId="0" applyAlignment="1">
      <alignment horizontal="right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4" fontId="0" fillId="0" borderId="9" xfId="0" applyNumberForma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/>
    <xf numFmtId="4" fontId="2" fillId="0" borderId="9" xfId="0" applyNumberFormat="1" applyFont="1" applyBorder="1"/>
    <xf numFmtId="0" fontId="2" fillId="0" borderId="0" xfId="0" applyFont="1"/>
    <xf numFmtId="0" fontId="0" fillId="0" borderId="9" xfId="0" applyBorder="1" applyAlignment="1">
      <alignment horizontal="right"/>
    </xf>
    <xf numFmtId="0" fontId="0" fillId="4" borderId="9" xfId="0" applyFont="1" applyFill="1" applyBorder="1" applyAlignment="1">
      <alignment horizontal="center" vertical="center" wrapText="1"/>
    </xf>
    <xf numFmtId="0" fontId="0" fillId="0" borderId="0" xfId="0" applyFont="1"/>
    <xf numFmtId="4" fontId="0" fillId="0" borderId="9" xfId="0" applyNumberFormat="1" applyBorder="1" applyAlignment="1">
      <alignment horizontal="right"/>
    </xf>
    <xf numFmtId="4" fontId="2" fillId="0" borderId="9" xfId="0" applyNumberFormat="1" applyFont="1" applyBorder="1" applyAlignment="1">
      <alignment horizontal="right" vertical="center"/>
    </xf>
    <xf numFmtId="4" fontId="0" fillId="0" borderId="11" xfId="0" applyNumberFormat="1" applyBorder="1" applyAlignment="1">
      <alignment horizontal="right"/>
    </xf>
    <xf numFmtId="0" fontId="3" fillId="3" borderId="4" xfId="0" applyFont="1" applyFill="1" applyBorder="1" applyAlignment="1">
      <alignment horizontal="left" wrapText="1"/>
    </xf>
    <xf numFmtId="4" fontId="3" fillId="3" borderId="5" xfId="0" applyNumberFormat="1" applyFont="1" applyFill="1" applyBorder="1" applyAlignment="1">
      <alignment wrapText="1"/>
    </xf>
    <xf numFmtId="0" fontId="0" fillId="3" borderId="0" xfId="0" applyFill="1"/>
    <xf numFmtId="4" fontId="2" fillId="5" borderId="3" xfId="0" applyNumberFormat="1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wrapText="1"/>
    </xf>
    <xf numFmtId="4" fontId="2" fillId="5" borderId="5" xfId="0" applyNumberFormat="1" applyFont="1" applyFill="1" applyBorder="1" applyAlignment="1">
      <alignment wrapText="1"/>
    </xf>
    <xf numFmtId="4" fontId="2" fillId="5" borderId="7" xfId="0" applyNumberFormat="1" applyFont="1" applyFill="1" applyBorder="1" applyAlignment="1">
      <alignment vertical="center" wrapText="1"/>
    </xf>
    <xf numFmtId="4" fontId="2" fillId="5" borderId="3" xfId="0" applyNumberFormat="1" applyFont="1" applyFill="1" applyBorder="1" applyAlignment="1">
      <alignment horizontal="right"/>
    </xf>
    <xf numFmtId="4" fontId="3" fillId="3" borderId="5" xfId="0" applyNumberFormat="1" applyFont="1" applyFill="1" applyBorder="1" applyAlignment="1">
      <alignment horizontal="right" wrapText="1"/>
    </xf>
    <xf numFmtId="4" fontId="2" fillId="5" borderId="5" xfId="0" applyNumberFormat="1" applyFont="1" applyFill="1" applyBorder="1" applyAlignment="1">
      <alignment horizontal="right" wrapText="1"/>
    </xf>
    <xf numFmtId="4" fontId="2" fillId="0" borderId="9" xfId="0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4" fontId="0" fillId="0" borderId="9" xfId="0" applyNumberFormat="1" applyFont="1" applyBorder="1"/>
    <xf numFmtId="0" fontId="0" fillId="3" borderId="9" xfId="0" applyFill="1" applyBorder="1" applyAlignment="1">
      <alignment horizontal="left"/>
    </xf>
    <xf numFmtId="0" fontId="2" fillId="3" borderId="0" xfId="0" applyFont="1" applyFill="1"/>
    <xf numFmtId="0" fontId="0" fillId="3" borderId="16" xfId="0" applyFill="1" applyBorder="1" applyAlignment="1">
      <alignment horizontal="right"/>
    </xf>
    <xf numFmtId="0" fontId="2" fillId="5" borderId="0" xfId="0" applyFont="1" applyFill="1" applyBorder="1" applyAlignment="1">
      <alignment horizontal="left" vertical="center" wrapText="1"/>
    </xf>
    <xf numFmtId="4" fontId="2" fillId="5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ill="1" applyBorder="1"/>
    <xf numFmtId="0" fontId="2" fillId="0" borderId="10" xfId="0" applyFont="1" applyBorder="1" applyAlignment="1">
      <alignment horizontal="left"/>
    </xf>
    <xf numFmtId="0" fontId="8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0" xfId="0" applyFill="1"/>
    <xf numFmtId="0" fontId="2" fillId="0" borderId="0" xfId="0" applyFont="1" applyFill="1"/>
    <xf numFmtId="4" fontId="3" fillId="0" borderId="5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</cellXfs>
  <cellStyles count="3">
    <cellStyle name="Input" xfId="2" xr:uid="{00000000-0005-0000-0000-000000000000}"/>
    <cellStyle name="Normal_Podaci" xfId="1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8ED0-570B-4F92-91A8-269E49F334F2}">
  <dimension ref="A1:K204"/>
  <sheetViews>
    <sheetView tabSelected="1" topLeftCell="A187" workbookViewId="0">
      <selection activeCell="H207" sqref="H207"/>
    </sheetView>
  </sheetViews>
  <sheetFormatPr defaultRowHeight="14.4" x14ac:dyDescent="0.3"/>
  <cols>
    <col min="1" max="1" width="5.88671875" style="39" customWidth="1"/>
    <col min="2" max="2" width="88.88671875" customWidth="1"/>
    <col min="3" max="4" width="16.5546875" customWidth="1"/>
    <col min="5" max="5" width="9.6640625" customWidth="1"/>
    <col min="9" max="9" width="10" bestFit="1" customWidth="1"/>
  </cols>
  <sheetData>
    <row r="1" spans="1:7" x14ac:dyDescent="0.3">
      <c r="A1" s="50"/>
    </row>
    <row r="2" spans="1:7" x14ac:dyDescent="0.3">
      <c r="A2" s="78" t="s">
        <v>159</v>
      </c>
      <c r="B2" s="78"/>
    </row>
    <row r="3" spans="1:7" x14ac:dyDescent="0.3">
      <c r="A3" s="79" t="s">
        <v>158</v>
      </c>
      <c r="B3" s="79"/>
    </row>
    <row r="4" spans="1:7" x14ac:dyDescent="0.3">
      <c r="A4" s="80" t="s">
        <v>151</v>
      </c>
      <c r="B4" s="80"/>
    </row>
    <row r="5" spans="1:7" x14ac:dyDescent="0.3">
      <c r="A5" s="80" t="s">
        <v>152</v>
      </c>
      <c r="B5" s="80"/>
    </row>
    <row r="6" spans="1:7" x14ac:dyDescent="0.3">
      <c r="A6" s="78" t="s">
        <v>153</v>
      </c>
      <c r="B6" s="78"/>
    </row>
    <row r="7" spans="1:7" x14ac:dyDescent="0.3">
      <c r="A7" s="40"/>
      <c r="B7" s="40"/>
    </row>
    <row r="8" spans="1:7" x14ac:dyDescent="0.3">
      <c r="A8" s="51"/>
      <c r="B8" s="51"/>
      <c r="C8" s="51"/>
      <c r="D8" s="51"/>
      <c r="E8" s="51"/>
      <c r="F8" s="51"/>
      <c r="G8" s="51"/>
    </row>
    <row r="9" spans="1:7" ht="18" x14ac:dyDescent="0.35">
      <c r="A9" s="76" t="s">
        <v>148</v>
      </c>
      <c r="B9" s="76"/>
      <c r="C9" s="76"/>
      <c r="D9" s="76"/>
      <c r="E9" s="76"/>
    </row>
    <row r="11" spans="1:7" x14ac:dyDescent="0.3">
      <c r="A11" s="4" t="s">
        <v>1</v>
      </c>
      <c r="B11" t="s">
        <v>0</v>
      </c>
    </row>
    <row r="12" spans="1:7" x14ac:dyDescent="0.3">
      <c r="A12" s="4"/>
      <c r="B12" t="s">
        <v>2</v>
      </c>
    </row>
    <row r="13" spans="1:7" x14ac:dyDescent="0.3">
      <c r="A13" s="4"/>
    </row>
    <row r="14" spans="1:7" x14ac:dyDescent="0.3">
      <c r="A14" s="4"/>
    </row>
    <row r="15" spans="1:7" s="11" customFormat="1" x14ac:dyDescent="0.3">
      <c r="A15" s="52" t="s">
        <v>3</v>
      </c>
      <c r="B15" s="52"/>
      <c r="C15"/>
      <c r="D15"/>
      <c r="E15"/>
      <c r="F15"/>
      <c r="G15"/>
    </row>
    <row r="17" spans="1:7" ht="28.8" x14ac:dyDescent="0.3">
      <c r="A17" s="5" t="s">
        <v>4</v>
      </c>
      <c r="B17" s="5" t="s">
        <v>5</v>
      </c>
      <c r="C17" s="5" t="s">
        <v>115</v>
      </c>
      <c r="D17" s="5" t="s">
        <v>130</v>
      </c>
      <c r="E17" s="5" t="s">
        <v>6</v>
      </c>
    </row>
    <row r="18" spans="1:7" x14ac:dyDescent="0.3">
      <c r="A18" s="6">
        <v>1</v>
      </c>
      <c r="B18" s="6">
        <v>2</v>
      </c>
      <c r="C18" s="6">
        <v>4</v>
      </c>
      <c r="D18" s="6">
        <v>5</v>
      </c>
      <c r="E18" s="6">
        <v>7</v>
      </c>
      <c r="F18" s="11"/>
      <c r="G18" s="11"/>
    </row>
    <row r="19" spans="1:7" x14ac:dyDescent="0.3">
      <c r="A19" s="53" t="s">
        <v>1</v>
      </c>
      <c r="B19" s="56" t="s">
        <v>7</v>
      </c>
      <c r="C19" s="57"/>
      <c r="D19" s="57"/>
      <c r="E19" s="58"/>
    </row>
    <row r="20" spans="1:7" x14ac:dyDescent="0.3">
      <c r="A20" s="54"/>
      <c r="B20" s="2" t="s">
        <v>8</v>
      </c>
      <c r="C20" s="7">
        <f>C68+C69</f>
        <v>3778589.12</v>
      </c>
      <c r="D20" s="7">
        <v>3617386.03</v>
      </c>
      <c r="E20" s="7">
        <f>D20/C20*100</f>
        <v>95.733775626813838</v>
      </c>
    </row>
    <row r="21" spans="1:7" x14ac:dyDescent="0.3">
      <c r="A21" s="54"/>
      <c r="B21" s="2" t="s">
        <v>9</v>
      </c>
      <c r="C21" s="7">
        <v>0</v>
      </c>
      <c r="D21" s="7">
        <v>0</v>
      </c>
      <c r="E21" s="15"/>
    </row>
    <row r="22" spans="1:7" x14ac:dyDescent="0.3">
      <c r="A22" s="54"/>
      <c r="B22" s="8" t="s">
        <v>10</v>
      </c>
      <c r="C22" s="10">
        <f>C20+C21</f>
        <v>3778589.12</v>
      </c>
      <c r="D22" s="10">
        <f>D20+D21</f>
        <v>3617386.03</v>
      </c>
      <c r="E22" s="10">
        <f t="shared" ref="E22:E26" si="0">D22/C22*100</f>
        <v>95.733775626813838</v>
      </c>
    </row>
    <row r="23" spans="1:7" x14ac:dyDescent="0.3">
      <c r="A23" s="54"/>
      <c r="B23" s="2" t="s">
        <v>11</v>
      </c>
      <c r="C23" s="7">
        <v>3792864.04</v>
      </c>
      <c r="D23" s="7">
        <v>3637029</v>
      </c>
      <c r="E23" s="7">
        <f t="shared" si="0"/>
        <v>95.891362348965188</v>
      </c>
    </row>
    <row r="24" spans="1:7" x14ac:dyDescent="0.3">
      <c r="A24" s="54"/>
      <c r="B24" s="2" t="s">
        <v>12</v>
      </c>
      <c r="C24" s="7">
        <v>0</v>
      </c>
      <c r="D24" s="7">
        <v>0</v>
      </c>
      <c r="E24" s="7" t="e">
        <f t="shared" si="0"/>
        <v>#DIV/0!</v>
      </c>
    </row>
    <row r="25" spans="1:7" x14ac:dyDescent="0.3">
      <c r="A25" s="54"/>
      <c r="B25" s="8" t="s">
        <v>13</v>
      </c>
      <c r="C25" s="10">
        <f>C23+C24</f>
        <v>3792864.04</v>
      </c>
      <c r="D25" s="10">
        <f>D23+D24+D32</f>
        <v>3637029</v>
      </c>
      <c r="E25" s="10">
        <f t="shared" si="0"/>
        <v>95.891362348965188</v>
      </c>
    </row>
    <row r="26" spans="1:7" x14ac:dyDescent="0.3">
      <c r="A26" s="55"/>
      <c r="B26" s="8" t="s">
        <v>14</v>
      </c>
      <c r="C26" s="10">
        <f>C22-C25</f>
        <v>-14274.919999999925</v>
      </c>
      <c r="D26" s="10">
        <f>D22-D25</f>
        <v>-19642.970000000205</v>
      </c>
      <c r="E26" s="29">
        <f t="shared" si="0"/>
        <v>137.60476415980131</v>
      </c>
    </row>
    <row r="27" spans="1:7" x14ac:dyDescent="0.3">
      <c r="A27" s="53" t="s">
        <v>15</v>
      </c>
      <c r="B27" s="59" t="s">
        <v>16</v>
      </c>
      <c r="C27" s="60"/>
      <c r="D27" s="60"/>
      <c r="E27" s="61"/>
    </row>
    <row r="28" spans="1:7" x14ac:dyDescent="0.3">
      <c r="A28" s="54"/>
      <c r="B28" s="34" t="s">
        <v>17</v>
      </c>
      <c r="C28" s="7">
        <v>0</v>
      </c>
      <c r="D28" s="7">
        <v>0</v>
      </c>
      <c r="E28" s="15" t="e">
        <f>D28/C28*100</f>
        <v>#DIV/0!</v>
      </c>
    </row>
    <row r="29" spans="1:7" x14ac:dyDescent="0.3">
      <c r="A29" s="55"/>
      <c r="B29" s="2" t="s">
        <v>18</v>
      </c>
      <c r="C29" s="7">
        <v>0</v>
      </c>
      <c r="D29" s="33">
        <v>0</v>
      </c>
      <c r="E29" s="15" t="e">
        <f>D29/C29*100</f>
        <v>#DIV/0!</v>
      </c>
    </row>
    <row r="30" spans="1:7" x14ac:dyDescent="0.3">
      <c r="A30" s="53" t="s">
        <v>19</v>
      </c>
      <c r="B30" s="59" t="s">
        <v>20</v>
      </c>
      <c r="C30" s="60"/>
      <c r="D30" s="60"/>
      <c r="E30" s="61"/>
    </row>
    <row r="31" spans="1:7" x14ac:dyDescent="0.3">
      <c r="A31" s="54"/>
      <c r="B31" s="2" t="s">
        <v>21</v>
      </c>
      <c r="C31" s="3">
        <v>0</v>
      </c>
      <c r="D31" s="3">
        <v>0</v>
      </c>
      <c r="E31" s="12" t="e">
        <f>D31/C31*100</f>
        <v>#DIV/0!</v>
      </c>
    </row>
    <row r="32" spans="1:7" x14ac:dyDescent="0.3">
      <c r="A32" s="54"/>
      <c r="B32" s="2" t="s">
        <v>22</v>
      </c>
      <c r="C32" s="3">
        <v>0</v>
      </c>
      <c r="D32" s="3">
        <v>0</v>
      </c>
      <c r="E32" s="12" t="e">
        <f>D32/C32*100</f>
        <v>#DIV/0!</v>
      </c>
    </row>
    <row r="33" spans="1:7" x14ac:dyDescent="0.3">
      <c r="A33" s="55"/>
      <c r="B33" s="8" t="s">
        <v>23</v>
      </c>
      <c r="C33" s="9">
        <f>C31+C32</f>
        <v>0</v>
      </c>
      <c r="D33" s="9">
        <f>D31+D32</f>
        <v>0</v>
      </c>
      <c r="E33" s="12" t="e">
        <f>D33/C33*100</f>
        <v>#DIV/0!</v>
      </c>
    </row>
    <row r="34" spans="1:7" ht="15" customHeight="1" x14ac:dyDescent="0.3"/>
    <row r="36" spans="1:7" s="11" customFormat="1" x14ac:dyDescent="0.3">
      <c r="A36" s="52" t="s">
        <v>24</v>
      </c>
      <c r="B36" s="52"/>
      <c r="C36"/>
      <c r="D36"/>
      <c r="E36"/>
      <c r="F36"/>
      <c r="G36"/>
    </row>
    <row r="37" spans="1:7" s="11" customFormat="1" x14ac:dyDescent="0.3">
      <c r="A37" s="39"/>
      <c r="B37"/>
      <c r="C37"/>
      <c r="D37"/>
      <c r="E37"/>
      <c r="F37"/>
      <c r="G37"/>
    </row>
    <row r="38" spans="1:7" s="11" customFormat="1" ht="28.8" x14ac:dyDescent="0.3">
      <c r="A38" s="22" t="s">
        <v>25</v>
      </c>
      <c r="B38" s="5" t="s">
        <v>5</v>
      </c>
      <c r="C38" s="5" t="s">
        <v>115</v>
      </c>
      <c r="D38" s="5" t="s">
        <v>130</v>
      </c>
      <c r="E38" s="5" t="s">
        <v>6</v>
      </c>
      <c r="F38"/>
      <c r="G38"/>
    </row>
    <row r="39" spans="1:7" x14ac:dyDescent="0.3">
      <c r="A39" s="6">
        <v>1</v>
      </c>
      <c r="B39" s="6">
        <v>2</v>
      </c>
      <c r="C39" s="6">
        <v>4</v>
      </c>
      <c r="D39" s="6">
        <v>5</v>
      </c>
      <c r="E39" s="6">
        <v>7</v>
      </c>
      <c r="F39" s="11"/>
      <c r="G39" s="11"/>
    </row>
    <row r="40" spans="1:7" s="11" customFormat="1" x14ac:dyDescent="0.3">
      <c r="A40" s="8">
        <v>6</v>
      </c>
      <c r="B40" s="9" t="s">
        <v>26</v>
      </c>
      <c r="C40" s="10">
        <f>C41+C47+C50+C53+C67</f>
        <v>3399495.31</v>
      </c>
      <c r="D40" s="10">
        <f>D41+D47+D50+D53+D58</f>
        <v>3617386.0300000003</v>
      </c>
      <c r="E40" s="29">
        <f>D40/C40*100</f>
        <v>106.4095020034018</v>
      </c>
    </row>
    <row r="41" spans="1:7" x14ac:dyDescent="0.3">
      <c r="A41" s="8">
        <v>63</v>
      </c>
      <c r="B41" s="9" t="s">
        <v>27</v>
      </c>
      <c r="C41" s="10">
        <f>C42+C45</f>
        <v>3299976.31</v>
      </c>
      <c r="D41" s="10">
        <f>D42+D45</f>
        <v>3138418</v>
      </c>
      <c r="E41" s="29">
        <f t="shared" ref="E41:E116" si="1">D41/C41*100</f>
        <v>95.104258490873832</v>
      </c>
      <c r="F41" s="11"/>
      <c r="G41" s="11"/>
    </row>
    <row r="42" spans="1:7" x14ac:dyDescent="0.3">
      <c r="A42" s="8" t="s">
        <v>28</v>
      </c>
      <c r="B42" s="9" t="s">
        <v>29</v>
      </c>
      <c r="C42" s="10">
        <f>C43+C44</f>
        <v>3258205.16</v>
      </c>
      <c r="D42" s="10">
        <f>D43+D44</f>
        <v>3097907</v>
      </c>
      <c r="E42" s="29">
        <f t="shared" si="1"/>
        <v>95.080169844185008</v>
      </c>
    </row>
    <row r="43" spans="1:7" s="11" customFormat="1" x14ac:dyDescent="0.3">
      <c r="A43" s="2" t="s">
        <v>30</v>
      </c>
      <c r="B43" s="3" t="s">
        <v>31</v>
      </c>
      <c r="C43" s="7">
        <v>3212352.58</v>
      </c>
      <c r="D43" s="7">
        <v>3052054</v>
      </c>
      <c r="E43" s="15">
        <f t="shared" si="1"/>
        <v>95.009931942153131</v>
      </c>
      <c r="F43"/>
      <c r="G43"/>
    </row>
    <row r="44" spans="1:7" x14ac:dyDescent="0.3">
      <c r="A44" s="2" t="s">
        <v>32</v>
      </c>
      <c r="B44" s="3" t="s">
        <v>33</v>
      </c>
      <c r="C44" s="7">
        <v>45852.58</v>
      </c>
      <c r="D44" s="7">
        <v>45853</v>
      </c>
      <c r="E44" s="15">
        <f t="shared" si="1"/>
        <v>100.00091597899178</v>
      </c>
      <c r="F44" s="35"/>
      <c r="G44" s="11"/>
    </row>
    <row r="45" spans="1:7" x14ac:dyDescent="0.3">
      <c r="A45" s="8" t="s">
        <v>34</v>
      </c>
      <c r="B45" s="9" t="s">
        <v>35</v>
      </c>
      <c r="C45" s="10">
        <f>C46</f>
        <v>41771.15</v>
      </c>
      <c r="D45" s="10">
        <f>D46</f>
        <v>40511</v>
      </c>
      <c r="E45" s="29">
        <f t="shared" si="1"/>
        <v>96.983204915354264</v>
      </c>
    </row>
    <row r="46" spans="1:7" s="11" customFormat="1" x14ac:dyDescent="0.3">
      <c r="A46" s="2">
        <v>6393</v>
      </c>
      <c r="B46" s="3" t="s">
        <v>122</v>
      </c>
      <c r="C46" s="7">
        <v>41771.15</v>
      </c>
      <c r="D46" s="7">
        <v>40511</v>
      </c>
      <c r="E46" s="15">
        <f t="shared" si="1"/>
        <v>96.983204915354264</v>
      </c>
    </row>
    <row r="47" spans="1:7" s="11" customFormat="1" x14ac:dyDescent="0.3">
      <c r="A47" s="8">
        <v>64</v>
      </c>
      <c r="B47" s="9" t="s">
        <v>36</v>
      </c>
      <c r="C47" s="10">
        <f t="shared" ref="C47:D48" si="2">C48</f>
        <v>19</v>
      </c>
      <c r="D47" s="10">
        <f t="shared" si="2"/>
        <v>7</v>
      </c>
      <c r="E47" s="29">
        <f t="shared" si="1"/>
        <v>36.84210526315789</v>
      </c>
    </row>
    <row r="48" spans="1:7" x14ac:dyDescent="0.3">
      <c r="A48" s="8">
        <v>641</v>
      </c>
      <c r="B48" s="9" t="s">
        <v>37</v>
      </c>
      <c r="C48" s="10">
        <f t="shared" si="2"/>
        <v>19</v>
      </c>
      <c r="D48" s="10">
        <f t="shared" si="2"/>
        <v>7</v>
      </c>
      <c r="E48" s="29">
        <f t="shared" si="1"/>
        <v>36.84210526315789</v>
      </c>
    </row>
    <row r="49" spans="1:7" s="11" customFormat="1" x14ac:dyDescent="0.3">
      <c r="A49" s="2">
        <v>6413</v>
      </c>
      <c r="B49" s="3" t="s">
        <v>38</v>
      </c>
      <c r="C49" s="7">
        <v>19</v>
      </c>
      <c r="D49" s="7">
        <v>7</v>
      </c>
      <c r="E49" s="15">
        <f t="shared" si="1"/>
        <v>36.84210526315789</v>
      </c>
    </row>
    <row r="50" spans="1:7" s="11" customFormat="1" x14ac:dyDescent="0.3">
      <c r="A50" s="8">
        <v>65</v>
      </c>
      <c r="B50" s="9" t="s">
        <v>39</v>
      </c>
      <c r="C50" s="10">
        <f t="shared" ref="C50:C51" si="3">C51</f>
        <v>80000</v>
      </c>
      <c r="D50" s="10">
        <v>80820</v>
      </c>
      <c r="E50" s="29">
        <f t="shared" si="1"/>
        <v>101.02500000000001</v>
      </c>
    </row>
    <row r="51" spans="1:7" x14ac:dyDescent="0.3">
      <c r="A51" s="8">
        <v>652</v>
      </c>
      <c r="B51" s="9" t="s">
        <v>40</v>
      </c>
      <c r="C51" s="10">
        <f t="shared" si="3"/>
        <v>80000</v>
      </c>
      <c r="D51" s="10">
        <v>80820</v>
      </c>
      <c r="E51" s="29">
        <f t="shared" si="1"/>
        <v>101.02500000000001</v>
      </c>
    </row>
    <row r="52" spans="1:7" x14ac:dyDescent="0.3">
      <c r="A52" s="2">
        <v>6526</v>
      </c>
      <c r="B52" s="3" t="s">
        <v>41</v>
      </c>
      <c r="C52" s="7">
        <v>80000</v>
      </c>
      <c r="D52" s="7">
        <v>80820</v>
      </c>
      <c r="E52" s="15">
        <f t="shared" si="1"/>
        <v>101.02500000000001</v>
      </c>
      <c r="F52" s="11"/>
      <c r="G52" s="11"/>
    </row>
    <row r="53" spans="1:7" s="11" customFormat="1" x14ac:dyDescent="0.3">
      <c r="A53" s="8">
        <v>66</v>
      </c>
      <c r="B53" s="9" t="s">
        <v>42</v>
      </c>
      <c r="C53" s="10">
        <f>C54+C56</f>
        <v>19500</v>
      </c>
      <c r="D53" s="10">
        <v>15457</v>
      </c>
      <c r="E53" s="29">
        <f t="shared" si="1"/>
        <v>79.266666666666666</v>
      </c>
    </row>
    <row r="54" spans="1:7" s="11" customFormat="1" x14ac:dyDescent="0.3">
      <c r="A54" s="8">
        <v>661</v>
      </c>
      <c r="B54" s="9" t="s">
        <v>43</v>
      </c>
      <c r="C54" s="10">
        <f>C55</f>
        <v>7500</v>
      </c>
      <c r="D54" s="10">
        <v>2474</v>
      </c>
      <c r="E54" s="29">
        <f t="shared" si="1"/>
        <v>32.986666666666665</v>
      </c>
      <c r="F54"/>
      <c r="G54"/>
    </row>
    <row r="55" spans="1:7" x14ac:dyDescent="0.3">
      <c r="A55" s="2">
        <v>6614</v>
      </c>
      <c r="B55" s="3" t="s">
        <v>44</v>
      </c>
      <c r="C55" s="7">
        <v>7500</v>
      </c>
      <c r="D55" s="7">
        <v>2474</v>
      </c>
      <c r="E55" s="15">
        <f t="shared" si="1"/>
        <v>32.986666666666665</v>
      </c>
    </row>
    <row r="56" spans="1:7" x14ac:dyDescent="0.3">
      <c r="A56" s="8">
        <v>663</v>
      </c>
      <c r="B56" s="9" t="s">
        <v>143</v>
      </c>
      <c r="C56" s="10">
        <f>C57</f>
        <v>12000</v>
      </c>
      <c r="D56" s="10">
        <v>12983</v>
      </c>
      <c r="E56" s="15">
        <f t="shared" si="1"/>
        <v>108.19166666666666</v>
      </c>
    </row>
    <row r="57" spans="1:7" x14ac:dyDescent="0.3">
      <c r="A57" s="46">
        <v>6631</v>
      </c>
      <c r="B57" s="45" t="s">
        <v>144</v>
      </c>
      <c r="C57" s="33">
        <v>12000</v>
      </c>
      <c r="D57" s="10">
        <v>12983</v>
      </c>
      <c r="E57" s="15">
        <f t="shared" si="1"/>
        <v>108.19166666666666</v>
      </c>
    </row>
    <row r="58" spans="1:7" x14ac:dyDescent="0.3">
      <c r="A58" s="8">
        <v>67</v>
      </c>
      <c r="B58" s="9" t="s">
        <v>45</v>
      </c>
      <c r="C58" s="10">
        <f>C59</f>
        <v>379093.81</v>
      </c>
      <c r="D58" s="10">
        <v>382684.03</v>
      </c>
      <c r="E58" s="29">
        <f t="shared" si="1"/>
        <v>100.94705318454027</v>
      </c>
      <c r="F58" s="11"/>
      <c r="G58" s="11"/>
    </row>
    <row r="59" spans="1:7" x14ac:dyDescent="0.3">
      <c r="A59" s="8">
        <v>671</v>
      </c>
      <c r="B59" s="9" t="s">
        <v>46</v>
      </c>
      <c r="C59" s="10">
        <f>C60+C66+C64+C62+C63+C65+C61</f>
        <v>379093.81</v>
      </c>
      <c r="D59" s="10">
        <f>D60+D66+D64+D62+D63+D65+D61</f>
        <v>382684.03</v>
      </c>
      <c r="E59" s="29">
        <f t="shared" si="1"/>
        <v>100.94705318454027</v>
      </c>
    </row>
    <row r="60" spans="1:7" x14ac:dyDescent="0.3">
      <c r="A60" s="2">
        <v>6711</v>
      </c>
      <c r="B60" s="3" t="s">
        <v>107</v>
      </c>
      <c r="C60" s="7">
        <v>298552</v>
      </c>
      <c r="D60" s="7">
        <v>297824.34999999998</v>
      </c>
      <c r="E60" s="15">
        <f t="shared" si="1"/>
        <v>99.756273613976788</v>
      </c>
    </row>
    <row r="61" spans="1:7" x14ac:dyDescent="0.3">
      <c r="A61" s="2">
        <v>6711</v>
      </c>
      <c r="B61" s="3" t="s">
        <v>145</v>
      </c>
      <c r="C61" s="7">
        <v>680</v>
      </c>
      <c r="D61" s="7">
        <v>680</v>
      </c>
      <c r="E61" s="15">
        <f t="shared" si="1"/>
        <v>100</v>
      </c>
    </row>
    <row r="62" spans="1:7" x14ac:dyDescent="0.3">
      <c r="A62" s="2">
        <v>6711</v>
      </c>
      <c r="B62" s="3" t="s">
        <v>121</v>
      </c>
      <c r="C62" s="7">
        <v>10000</v>
      </c>
      <c r="D62" s="7">
        <v>9000</v>
      </c>
      <c r="E62" s="15">
        <f t="shared" si="1"/>
        <v>90</v>
      </c>
    </row>
    <row r="63" spans="1:7" x14ac:dyDescent="0.3">
      <c r="A63" s="2">
        <v>6711</v>
      </c>
      <c r="B63" s="3" t="s">
        <v>131</v>
      </c>
      <c r="C63" s="7">
        <v>297</v>
      </c>
      <c r="D63" s="7">
        <v>297</v>
      </c>
      <c r="E63" s="15">
        <f t="shared" si="1"/>
        <v>100</v>
      </c>
    </row>
    <row r="64" spans="1:7" x14ac:dyDescent="0.3">
      <c r="A64" s="2">
        <v>6711</v>
      </c>
      <c r="B64" s="3" t="s">
        <v>117</v>
      </c>
      <c r="C64" s="7">
        <v>44399.24</v>
      </c>
      <c r="D64" s="7">
        <v>50166.95</v>
      </c>
      <c r="E64" s="15">
        <f t="shared" si="1"/>
        <v>112.99056019877818</v>
      </c>
    </row>
    <row r="65" spans="1:7" x14ac:dyDescent="0.3">
      <c r="A65" s="2">
        <v>6711</v>
      </c>
      <c r="B65" s="3" t="s">
        <v>132</v>
      </c>
      <c r="C65" s="7">
        <v>929.57</v>
      </c>
      <c r="D65" s="7">
        <v>509.28</v>
      </c>
      <c r="E65" s="15">
        <f t="shared" si="1"/>
        <v>54.78662177135665</v>
      </c>
    </row>
    <row r="66" spans="1:7" x14ac:dyDescent="0.3">
      <c r="A66" s="2">
        <v>6712</v>
      </c>
      <c r="B66" s="3" t="s">
        <v>47</v>
      </c>
      <c r="C66" s="7">
        <v>24236</v>
      </c>
      <c r="D66" s="7">
        <v>24206.45</v>
      </c>
      <c r="E66" s="15">
        <f t="shared" si="1"/>
        <v>99.878073939593989</v>
      </c>
    </row>
    <row r="67" spans="1:7" x14ac:dyDescent="0.3">
      <c r="A67" s="30"/>
      <c r="B67" s="36" t="s">
        <v>48</v>
      </c>
      <c r="C67" s="17">
        <v>0</v>
      </c>
      <c r="D67" s="17" t="s">
        <v>49</v>
      </c>
      <c r="E67" s="17" t="s">
        <v>49</v>
      </c>
    </row>
    <row r="68" spans="1:7" x14ac:dyDescent="0.3">
      <c r="A68" s="62" t="s">
        <v>50</v>
      </c>
      <c r="B68" s="63"/>
      <c r="C68" s="66">
        <f>C56+C42+C45+C48+C51+C54+C59+C67</f>
        <v>3778589.12</v>
      </c>
      <c r="D68" s="66">
        <f>D56+D42+D45+D48+D51+D54+D59</f>
        <v>3617386.0300000003</v>
      </c>
      <c r="E68" s="66">
        <f t="shared" si="1"/>
        <v>95.733775626813852</v>
      </c>
    </row>
    <row r="69" spans="1:7" x14ac:dyDescent="0.3">
      <c r="A69" s="64"/>
      <c r="B69" s="65"/>
      <c r="C69" s="67"/>
      <c r="D69" s="67"/>
      <c r="E69" s="67"/>
    </row>
    <row r="70" spans="1:7" x14ac:dyDescent="0.3">
      <c r="C70" s="43"/>
    </row>
    <row r="71" spans="1:7" ht="165" customHeight="1" x14ac:dyDescent="0.3"/>
    <row r="72" spans="1:7" x14ac:dyDescent="0.3">
      <c r="A72" s="52" t="s">
        <v>51</v>
      </c>
      <c r="B72" s="52"/>
    </row>
    <row r="73" spans="1:7" ht="7.2" customHeight="1" x14ac:dyDescent="0.3"/>
    <row r="74" spans="1:7" ht="28.8" x14ac:dyDescent="0.3">
      <c r="A74" s="22" t="s">
        <v>25</v>
      </c>
      <c r="B74" s="5" t="s">
        <v>5</v>
      </c>
      <c r="C74" s="5" t="s">
        <v>115</v>
      </c>
      <c r="D74" s="5" t="s">
        <v>130</v>
      </c>
      <c r="E74" s="5" t="s">
        <v>6</v>
      </c>
    </row>
    <row r="75" spans="1:7" x14ac:dyDescent="0.3">
      <c r="A75" s="6">
        <v>1</v>
      </c>
      <c r="B75" s="6">
        <v>2</v>
      </c>
      <c r="C75" s="6">
        <v>4</v>
      </c>
      <c r="D75" s="6">
        <v>5</v>
      </c>
      <c r="E75" s="6">
        <v>7</v>
      </c>
    </row>
    <row r="76" spans="1:7" x14ac:dyDescent="0.3">
      <c r="A76" s="8">
        <v>3</v>
      </c>
      <c r="B76" s="9" t="s">
        <v>52</v>
      </c>
      <c r="C76" s="10">
        <f>C77+C84+C114+C118+C121+C124+C131+C136+C142+C139+C129</f>
        <v>3896976.1300000004</v>
      </c>
      <c r="D76" s="10">
        <f>D77+D84+D114+D118</f>
        <v>3554083</v>
      </c>
      <c r="E76" s="29">
        <f t="shared" si="1"/>
        <v>91.201046181414497</v>
      </c>
    </row>
    <row r="77" spans="1:7" s="11" customFormat="1" x14ac:dyDescent="0.3">
      <c r="A77" s="8">
        <v>31</v>
      </c>
      <c r="B77" s="9" t="s">
        <v>53</v>
      </c>
      <c r="C77" s="10">
        <f>C78+C81+C82</f>
        <v>2958000</v>
      </c>
      <c r="D77" s="10">
        <f>D78+D81+D82</f>
        <v>2931015</v>
      </c>
      <c r="E77" s="29">
        <f t="shared" si="1"/>
        <v>99.087728194726168</v>
      </c>
      <c r="F77"/>
      <c r="G77"/>
    </row>
    <row r="78" spans="1:7" s="11" customFormat="1" x14ac:dyDescent="0.3">
      <c r="A78" s="8">
        <v>311</v>
      </c>
      <c r="B78" s="9" t="s">
        <v>54</v>
      </c>
      <c r="C78" s="10">
        <v>2450000</v>
      </c>
      <c r="D78" s="10">
        <f>D79+D80</f>
        <v>2405954</v>
      </c>
      <c r="E78" s="29">
        <f t="shared" si="1"/>
        <v>98.202204081632644</v>
      </c>
      <c r="F78"/>
      <c r="G78"/>
    </row>
    <row r="79" spans="1:7" x14ac:dyDescent="0.3">
      <c r="A79" s="2">
        <v>3111</v>
      </c>
      <c r="B79" s="3" t="s">
        <v>55</v>
      </c>
      <c r="C79" s="7">
        <v>0</v>
      </c>
      <c r="D79" s="7">
        <v>2405954</v>
      </c>
      <c r="E79" s="15"/>
    </row>
    <row r="80" spans="1:7" x14ac:dyDescent="0.3">
      <c r="A80" s="2">
        <v>3114</v>
      </c>
      <c r="B80" s="3" t="s">
        <v>56</v>
      </c>
      <c r="C80" s="7">
        <v>0</v>
      </c>
      <c r="D80" s="7">
        <v>0</v>
      </c>
      <c r="E80" s="15"/>
      <c r="F80" s="11"/>
      <c r="G80" s="11"/>
    </row>
    <row r="81" spans="1:7" s="11" customFormat="1" x14ac:dyDescent="0.3">
      <c r="A81" s="8">
        <v>312</v>
      </c>
      <c r="B81" s="9" t="s">
        <v>57</v>
      </c>
      <c r="C81" s="10">
        <v>105000</v>
      </c>
      <c r="D81" s="10">
        <v>128078</v>
      </c>
      <c r="E81" s="29">
        <f t="shared" si="1"/>
        <v>121.97904761904761</v>
      </c>
    </row>
    <row r="82" spans="1:7" x14ac:dyDescent="0.3">
      <c r="A82" s="8">
        <v>313</v>
      </c>
      <c r="B82" s="9" t="s">
        <v>58</v>
      </c>
      <c r="C82" s="10">
        <v>403000</v>
      </c>
      <c r="D82" s="10">
        <v>396983</v>
      </c>
      <c r="E82" s="29">
        <f t="shared" si="1"/>
        <v>98.506947890818864</v>
      </c>
      <c r="F82" s="47"/>
    </row>
    <row r="83" spans="1:7" x14ac:dyDescent="0.3">
      <c r="A83" s="2">
        <v>3132</v>
      </c>
      <c r="B83" s="3" t="s">
        <v>59</v>
      </c>
      <c r="C83" s="7">
        <v>0</v>
      </c>
      <c r="D83" s="7">
        <v>396983</v>
      </c>
      <c r="E83" s="15"/>
      <c r="F83" s="47"/>
    </row>
    <row r="84" spans="1:7" x14ac:dyDescent="0.3">
      <c r="A84" s="8">
        <v>32</v>
      </c>
      <c r="B84" s="9" t="s">
        <v>60</v>
      </c>
      <c r="C84" s="10">
        <f>C85+C89+C96+C106+C107</f>
        <v>735875.46</v>
      </c>
      <c r="D84" s="10">
        <v>619082</v>
      </c>
      <c r="E84" s="29">
        <f t="shared" si="1"/>
        <v>84.12863774530544</v>
      </c>
      <c r="F84" s="48"/>
      <c r="G84" s="11"/>
    </row>
    <row r="85" spans="1:7" s="11" customFormat="1" x14ac:dyDescent="0.3">
      <c r="A85" s="8">
        <v>321</v>
      </c>
      <c r="B85" s="9" t="s">
        <v>61</v>
      </c>
      <c r="C85" s="10">
        <v>234921</v>
      </c>
      <c r="D85" s="10">
        <v>185888</v>
      </c>
      <c r="E85" s="29">
        <f t="shared" si="1"/>
        <v>79.127877031001915</v>
      </c>
      <c r="F85" s="47"/>
      <c r="G85"/>
    </row>
    <row r="86" spans="1:7" x14ac:dyDescent="0.3">
      <c r="A86" s="2">
        <v>3211</v>
      </c>
      <c r="B86" s="3" t="s">
        <v>62</v>
      </c>
      <c r="C86" s="7">
        <v>0</v>
      </c>
      <c r="D86" s="7">
        <v>16511</v>
      </c>
      <c r="E86" s="15" t="e">
        <f t="shared" si="1"/>
        <v>#DIV/0!</v>
      </c>
      <c r="F86" s="47"/>
    </row>
    <row r="87" spans="1:7" x14ac:dyDescent="0.3">
      <c r="A87" s="2">
        <v>3212</v>
      </c>
      <c r="B87" s="3" t="s">
        <v>63</v>
      </c>
      <c r="C87" s="7">
        <v>0</v>
      </c>
      <c r="D87" s="7">
        <v>166315</v>
      </c>
      <c r="E87" s="15" t="e">
        <f t="shared" si="1"/>
        <v>#DIV/0!</v>
      </c>
      <c r="F87" s="47"/>
    </row>
    <row r="88" spans="1:7" x14ac:dyDescent="0.3">
      <c r="A88" s="2">
        <v>3213</v>
      </c>
      <c r="B88" s="3" t="s">
        <v>64</v>
      </c>
      <c r="C88" s="7">
        <v>0</v>
      </c>
      <c r="D88" s="7">
        <v>3062</v>
      </c>
      <c r="E88" s="15" t="e">
        <f t="shared" si="1"/>
        <v>#DIV/0!</v>
      </c>
      <c r="F88" s="48"/>
      <c r="G88" s="11"/>
    </row>
    <row r="89" spans="1:7" x14ac:dyDescent="0.3">
      <c r="A89" s="8">
        <v>322</v>
      </c>
      <c r="B89" s="9" t="s">
        <v>65</v>
      </c>
      <c r="C89" s="10">
        <v>246800</v>
      </c>
      <c r="D89" s="10">
        <v>196420</v>
      </c>
      <c r="E89" s="29">
        <f t="shared" si="1"/>
        <v>79.586709886547808</v>
      </c>
      <c r="F89" s="47"/>
    </row>
    <row r="90" spans="1:7" x14ac:dyDescent="0.3">
      <c r="A90" s="2">
        <v>3221</v>
      </c>
      <c r="B90" s="3" t="s">
        <v>66</v>
      </c>
      <c r="C90" s="7">
        <v>0</v>
      </c>
      <c r="D90" s="7">
        <v>35804</v>
      </c>
      <c r="E90" s="15"/>
      <c r="F90" s="47"/>
    </row>
    <row r="91" spans="1:7" s="11" customFormat="1" x14ac:dyDescent="0.3">
      <c r="A91" s="2">
        <v>3222</v>
      </c>
      <c r="B91" s="3" t="s">
        <v>67</v>
      </c>
      <c r="C91" s="7">
        <v>0</v>
      </c>
      <c r="D91" s="7">
        <v>69392</v>
      </c>
      <c r="E91" s="15"/>
      <c r="F91" s="47"/>
      <c r="G91"/>
    </row>
    <row r="92" spans="1:7" s="11" customFormat="1" x14ac:dyDescent="0.3">
      <c r="A92" s="2">
        <v>3223</v>
      </c>
      <c r="B92" s="3" t="s">
        <v>68</v>
      </c>
      <c r="C92" s="7">
        <v>0</v>
      </c>
      <c r="D92" s="7">
        <v>60612</v>
      </c>
      <c r="E92" s="15"/>
      <c r="F92" s="47"/>
      <c r="G92"/>
    </row>
    <row r="93" spans="1:7" x14ac:dyDescent="0.3">
      <c r="A93" s="2">
        <v>3224</v>
      </c>
      <c r="B93" s="3" t="s">
        <v>69</v>
      </c>
      <c r="C93" s="7">
        <v>0</v>
      </c>
      <c r="D93" s="7">
        <v>24237</v>
      </c>
      <c r="E93" s="15"/>
      <c r="F93" s="47"/>
    </row>
    <row r="94" spans="1:7" x14ac:dyDescent="0.3">
      <c r="A94" s="2">
        <v>3225</v>
      </c>
      <c r="B94" s="3" t="s">
        <v>70</v>
      </c>
      <c r="C94" s="7">
        <v>0</v>
      </c>
      <c r="D94" s="7">
        <v>4682</v>
      </c>
      <c r="E94" s="15"/>
      <c r="F94" s="48"/>
      <c r="G94" s="11"/>
    </row>
    <row r="95" spans="1:7" x14ac:dyDescent="0.3">
      <c r="A95" s="2">
        <v>3227</v>
      </c>
      <c r="B95" s="3" t="s">
        <v>114</v>
      </c>
      <c r="C95" s="7">
        <v>0</v>
      </c>
      <c r="D95" s="7">
        <v>1693</v>
      </c>
      <c r="E95" s="15"/>
      <c r="F95" s="48"/>
      <c r="G95" s="11"/>
    </row>
    <row r="96" spans="1:7" x14ac:dyDescent="0.3">
      <c r="A96" s="8">
        <v>323</v>
      </c>
      <c r="B96" s="9" t="s">
        <v>71</v>
      </c>
      <c r="C96" s="10">
        <v>225874.46</v>
      </c>
      <c r="D96" s="10">
        <v>213698</v>
      </c>
      <c r="E96" s="29">
        <f t="shared" si="1"/>
        <v>94.609191318044552</v>
      </c>
      <c r="F96" s="47"/>
    </row>
    <row r="97" spans="1:7" x14ac:dyDescent="0.3">
      <c r="A97" s="2">
        <v>3231</v>
      </c>
      <c r="B97" s="3" t="s">
        <v>72</v>
      </c>
      <c r="C97" s="7">
        <v>0</v>
      </c>
      <c r="D97" s="7">
        <v>113907</v>
      </c>
      <c r="E97" s="15"/>
      <c r="F97" s="47"/>
    </row>
    <row r="98" spans="1:7" x14ac:dyDescent="0.3">
      <c r="A98" s="2">
        <v>3232</v>
      </c>
      <c r="B98" s="3" t="s">
        <v>73</v>
      </c>
      <c r="C98" s="7">
        <v>0</v>
      </c>
      <c r="D98" s="7">
        <v>26935</v>
      </c>
      <c r="E98" s="15"/>
      <c r="F98" s="47"/>
    </row>
    <row r="99" spans="1:7" x14ac:dyDescent="0.3">
      <c r="A99" s="2">
        <v>3233</v>
      </c>
      <c r="B99" s="3" t="s">
        <v>128</v>
      </c>
      <c r="C99" s="7">
        <v>0</v>
      </c>
      <c r="D99" s="7">
        <v>10554</v>
      </c>
      <c r="E99" s="15"/>
      <c r="F99" s="47"/>
    </row>
    <row r="100" spans="1:7" s="11" customFormat="1" x14ac:dyDescent="0.3">
      <c r="A100" s="2">
        <v>3234</v>
      </c>
      <c r="B100" s="3" t="s">
        <v>74</v>
      </c>
      <c r="C100" s="7">
        <v>0</v>
      </c>
      <c r="D100" s="7">
        <v>21693</v>
      </c>
      <c r="E100" s="15"/>
      <c r="F100" s="47"/>
      <c r="G100"/>
    </row>
    <row r="101" spans="1:7" s="11" customFormat="1" x14ac:dyDescent="0.3">
      <c r="A101" s="2">
        <v>3235</v>
      </c>
      <c r="B101" s="3" t="s">
        <v>141</v>
      </c>
      <c r="C101" s="7">
        <v>0</v>
      </c>
      <c r="D101" s="7">
        <v>0</v>
      </c>
      <c r="E101" s="15"/>
      <c r="F101" s="47"/>
      <c r="G101"/>
    </row>
    <row r="102" spans="1:7" s="11" customFormat="1" x14ac:dyDescent="0.3">
      <c r="A102" s="2">
        <v>3236</v>
      </c>
      <c r="B102" s="3" t="s">
        <v>75</v>
      </c>
      <c r="C102" s="7">
        <v>0</v>
      </c>
      <c r="D102" s="7">
        <v>10765</v>
      </c>
      <c r="E102" s="15"/>
      <c r="F102" s="47"/>
      <c r="G102"/>
    </row>
    <row r="103" spans="1:7" s="11" customFormat="1" x14ac:dyDescent="0.3">
      <c r="A103" s="2">
        <v>3237</v>
      </c>
      <c r="B103" s="3" t="s">
        <v>149</v>
      </c>
      <c r="C103" s="7"/>
      <c r="D103" s="7">
        <v>4000</v>
      </c>
      <c r="E103" s="15"/>
      <c r="F103" s="47"/>
      <c r="G103"/>
    </row>
    <row r="104" spans="1:7" x14ac:dyDescent="0.3">
      <c r="A104" s="2">
        <v>3238</v>
      </c>
      <c r="B104" s="3" t="s">
        <v>76</v>
      </c>
      <c r="C104" s="7">
        <v>0</v>
      </c>
      <c r="D104" s="7">
        <v>25668</v>
      </c>
      <c r="E104" s="15"/>
      <c r="F104" s="47"/>
    </row>
    <row r="105" spans="1:7" x14ac:dyDescent="0.3">
      <c r="A105" s="2">
        <v>3239</v>
      </c>
      <c r="B105" s="3" t="s">
        <v>77</v>
      </c>
      <c r="C105" s="7">
        <v>0</v>
      </c>
      <c r="D105" s="7">
        <v>176</v>
      </c>
      <c r="E105" s="15"/>
      <c r="F105" s="48"/>
      <c r="G105" s="11"/>
    </row>
    <row r="106" spans="1:7" x14ac:dyDescent="0.3">
      <c r="A106" s="8">
        <v>324</v>
      </c>
      <c r="B106" s="9" t="s">
        <v>78</v>
      </c>
      <c r="C106" s="10">
        <v>0</v>
      </c>
      <c r="D106" s="10">
        <v>0</v>
      </c>
      <c r="E106" s="29"/>
      <c r="F106" s="48"/>
      <c r="G106" s="11"/>
    </row>
    <row r="107" spans="1:7" x14ac:dyDescent="0.3">
      <c r="A107" s="8">
        <v>329</v>
      </c>
      <c r="B107" s="9" t="s">
        <v>79</v>
      </c>
      <c r="C107" s="10">
        <v>28280</v>
      </c>
      <c r="D107" s="10">
        <v>23076</v>
      </c>
      <c r="E107" s="29">
        <f t="shared" si="1"/>
        <v>81.598302687411589</v>
      </c>
      <c r="F107" s="47"/>
    </row>
    <row r="108" spans="1:7" x14ac:dyDescent="0.3">
      <c r="A108" s="2">
        <v>3292</v>
      </c>
      <c r="B108" s="3" t="s">
        <v>80</v>
      </c>
      <c r="C108" s="7">
        <v>0</v>
      </c>
      <c r="D108" s="7">
        <v>8970</v>
      </c>
      <c r="E108" s="15"/>
      <c r="F108" s="47"/>
    </row>
    <row r="109" spans="1:7" x14ac:dyDescent="0.3">
      <c r="A109" s="2">
        <v>3293</v>
      </c>
      <c r="B109" s="3" t="s">
        <v>140</v>
      </c>
      <c r="C109" s="7">
        <v>0</v>
      </c>
      <c r="D109" s="7">
        <v>0</v>
      </c>
      <c r="E109" s="15"/>
      <c r="F109" s="47"/>
    </row>
    <row r="110" spans="1:7" s="11" customFormat="1" x14ac:dyDescent="0.3">
      <c r="A110" s="2">
        <v>3294</v>
      </c>
      <c r="B110" s="3" t="s">
        <v>81</v>
      </c>
      <c r="C110" s="7">
        <v>0</v>
      </c>
      <c r="D110" s="7">
        <v>3500</v>
      </c>
      <c r="E110" s="15"/>
      <c r="F110" s="47"/>
      <c r="G110"/>
    </row>
    <row r="111" spans="1:7" s="11" customFormat="1" x14ac:dyDescent="0.3">
      <c r="A111" s="2">
        <v>3295</v>
      </c>
      <c r="B111" s="3" t="s">
        <v>82</v>
      </c>
      <c r="C111" s="7">
        <v>0</v>
      </c>
      <c r="D111" s="7">
        <v>10212</v>
      </c>
      <c r="E111" s="15"/>
      <c r="F111" s="47"/>
      <c r="G111"/>
    </row>
    <row r="112" spans="1:7" x14ac:dyDescent="0.3">
      <c r="A112" s="2" t="s">
        <v>83</v>
      </c>
      <c r="B112" s="3" t="s">
        <v>84</v>
      </c>
      <c r="C112" s="7">
        <v>0</v>
      </c>
      <c r="D112" s="7">
        <v>0</v>
      </c>
      <c r="E112" s="15"/>
      <c r="F112" s="47"/>
    </row>
    <row r="113" spans="1:7" x14ac:dyDescent="0.3">
      <c r="A113" s="2">
        <v>3299</v>
      </c>
      <c r="B113" s="3" t="s">
        <v>79</v>
      </c>
      <c r="C113" s="7">
        <v>0</v>
      </c>
      <c r="D113" s="7">
        <v>394</v>
      </c>
      <c r="E113" s="15"/>
      <c r="F113" s="48"/>
      <c r="G113" s="11"/>
    </row>
    <row r="114" spans="1:7" s="11" customFormat="1" x14ac:dyDescent="0.3">
      <c r="A114" s="8">
        <v>34</v>
      </c>
      <c r="B114" s="9" t="s">
        <v>85</v>
      </c>
      <c r="C114" s="10">
        <f>C115</f>
        <v>3900</v>
      </c>
      <c r="D114" s="10">
        <v>3986</v>
      </c>
      <c r="E114" s="29">
        <f t="shared" si="1"/>
        <v>102.20512820512822</v>
      </c>
      <c r="F114" s="48"/>
    </row>
    <row r="115" spans="1:7" s="11" customFormat="1" x14ac:dyDescent="0.3">
      <c r="A115" s="8">
        <v>343</v>
      </c>
      <c r="B115" s="9" t="s">
        <v>86</v>
      </c>
      <c r="C115" s="10">
        <f>C116+C117</f>
        <v>3900</v>
      </c>
      <c r="D115" s="10">
        <v>3986</v>
      </c>
      <c r="E115" s="29">
        <f t="shared" si="1"/>
        <v>102.20512820512822</v>
      </c>
      <c r="F115" s="47"/>
      <c r="G115"/>
    </row>
    <row r="116" spans="1:7" s="11" customFormat="1" x14ac:dyDescent="0.3">
      <c r="A116" s="2">
        <v>3431</v>
      </c>
      <c r="B116" s="3" t="s">
        <v>87</v>
      </c>
      <c r="C116" s="7">
        <v>3900</v>
      </c>
      <c r="D116" s="7">
        <v>3986</v>
      </c>
      <c r="E116" s="15">
        <f t="shared" si="1"/>
        <v>102.20512820512822</v>
      </c>
      <c r="F116" s="47"/>
      <c r="G116"/>
    </row>
    <row r="117" spans="1:7" x14ac:dyDescent="0.3">
      <c r="A117" s="2">
        <v>3433</v>
      </c>
      <c r="B117" s="3" t="s">
        <v>88</v>
      </c>
      <c r="C117" s="7">
        <v>0</v>
      </c>
      <c r="D117" s="7">
        <v>0</v>
      </c>
      <c r="E117" s="15"/>
      <c r="F117" s="48"/>
      <c r="G117" s="11"/>
    </row>
    <row r="118" spans="1:7" x14ac:dyDescent="0.3">
      <c r="A118" s="8">
        <v>37</v>
      </c>
      <c r="B118" s="9" t="s">
        <v>89</v>
      </c>
      <c r="C118" s="10">
        <f>C119</f>
        <v>0</v>
      </c>
      <c r="D118" s="10">
        <v>0</v>
      </c>
      <c r="E118" s="29" t="e">
        <f t="shared" ref="E118:E154" si="4">D118/C118*100</f>
        <v>#DIV/0!</v>
      </c>
      <c r="F118" s="48"/>
      <c r="G118" s="11"/>
    </row>
    <row r="119" spans="1:7" s="11" customFormat="1" x14ac:dyDescent="0.3">
      <c r="A119" s="8">
        <v>372</v>
      </c>
      <c r="B119" s="9" t="s">
        <v>90</v>
      </c>
      <c r="C119" s="10">
        <f>C120</f>
        <v>0</v>
      </c>
      <c r="D119" s="10">
        <v>0</v>
      </c>
      <c r="E119" s="29" t="e">
        <f t="shared" si="4"/>
        <v>#DIV/0!</v>
      </c>
      <c r="F119" s="47"/>
      <c r="G119"/>
    </row>
    <row r="120" spans="1:7" x14ac:dyDescent="0.3">
      <c r="A120" s="2">
        <v>3722</v>
      </c>
      <c r="B120" s="3" t="s">
        <v>91</v>
      </c>
      <c r="C120" s="7">
        <v>0</v>
      </c>
      <c r="D120" s="7">
        <v>0</v>
      </c>
      <c r="E120" s="15" t="e">
        <f t="shared" si="4"/>
        <v>#DIV/0!</v>
      </c>
      <c r="F120" s="48"/>
      <c r="G120" s="11"/>
    </row>
    <row r="121" spans="1:7" x14ac:dyDescent="0.3">
      <c r="A121" s="8">
        <v>54</v>
      </c>
      <c r="B121" s="9" t="s">
        <v>134</v>
      </c>
      <c r="C121" s="10">
        <f>C122</f>
        <v>0</v>
      </c>
      <c r="D121" s="10">
        <v>0</v>
      </c>
      <c r="E121" s="29" t="e">
        <f t="shared" si="4"/>
        <v>#DIV/0!</v>
      </c>
      <c r="F121" s="48"/>
      <c r="G121" s="11"/>
    </row>
    <row r="122" spans="1:7" x14ac:dyDescent="0.3">
      <c r="A122" s="8">
        <v>545</v>
      </c>
      <c r="B122" s="9" t="s">
        <v>135</v>
      </c>
      <c r="C122" s="10">
        <f>C123</f>
        <v>0</v>
      </c>
      <c r="D122" s="10">
        <v>0</v>
      </c>
      <c r="E122" s="29" t="e">
        <f t="shared" si="4"/>
        <v>#DIV/0!</v>
      </c>
      <c r="F122" s="47"/>
    </row>
    <row r="123" spans="1:7" x14ac:dyDescent="0.3">
      <c r="A123" s="2">
        <v>5453</v>
      </c>
      <c r="B123" s="3" t="s">
        <v>136</v>
      </c>
      <c r="C123" s="7">
        <v>0</v>
      </c>
      <c r="D123" s="7">
        <v>0</v>
      </c>
      <c r="E123" s="15" t="e">
        <f t="shared" si="4"/>
        <v>#DIV/0!</v>
      </c>
      <c r="F123" s="47"/>
    </row>
    <row r="124" spans="1:7" x14ac:dyDescent="0.3">
      <c r="A124" s="59" t="s">
        <v>123</v>
      </c>
      <c r="B124" s="61"/>
      <c r="C124" s="10">
        <f>C125+C126+C127+C128</f>
        <v>44399.24</v>
      </c>
      <c r="D124" s="10">
        <f>D125+D126+D127+D128</f>
        <v>50166.95</v>
      </c>
      <c r="E124" s="29">
        <f t="shared" si="4"/>
        <v>112.99056019877818</v>
      </c>
    </row>
    <row r="125" spans="1:7" x14ac:dyDescent="0.3">
      <c r="A125" s="8">
        <v>311</v>
      </c>
      <c r="B125" s="31" t="s">
        <v>54</v>
      </c>
      <c r="C125" s="7">
        <v>30187.54</v>
      </c>
      <c r="D125" s="7">
        <v>35196.26</v>
      </c>
      <c r="E125" s="15">
        <f t="shared" si="4"/>
        <v>116.59201114102045</v>
      </c>
    </row>
    <row r="126" spans="1:7" x14ac:dyDescent="0.3">
      <c r="A126" s="8">
        <v>312</v>
      </c>
      <c r="B126" s="31" t="s">
        <v>57</v>
      </c>
      <c r="C126" s="7">
        <v>1164.44</v>
      </c>
      <c r="D126" s="7">
        <v>1343.42</v>
      </c>
      <c r="E126" s="15">
        <f t="shared" si="4"/>
        <v>115.37047851327678</v>
      </c>
    </row>
    <row r="127" spans="1:7" x14ac:dyDescent="0.3">
      <c r="A127" s="8">
        <v>313</v>
      </c>
      <c r="B127" s="31" t="s">
        <v>58</v>
      </c>
      <c r="C127" s="7">
        <v>4980.97</v>
      </c>
      <c r="D127" s="7">
        <v>5657.7</v>
      </c>
      <c r="E127" s="15">
        <f t="shared" si="4"/>
        <v>113.58630949393391</v>
      </c>
    </row>
    <row r="128" spans="1:7" x14ac:dyDescent="0.3">
      <c r="A128" s="8">
        <v>321</v>
      </c>
      <c r="B128" s="31" t="s">
        <v>61</v>
      </c>
      <c r="C128" s="7">
        <v>8066.29</v>
      </c>
      <c r="D128" s="7">
        <v>7969.57</v>
      </c>
      <c r="E128" s="15">
        <f t="shared" si="4"/>
        <v>98.800935746173266</v>
      </c>
    </row>
    <row r="129" spans="1:5" x14ac:dyDescent="0.3">
      <c r="A129" s="59" t="s">
        <v>133</v>
      </c>
      <c r="B129" s="61"/>
      <c r="C129" s="10">
        <f>C130</f>
        <v>297</v>
      </c>
      <c r="D129" s="10">
        <f t="shared" ref="D129" si="5">D130</f>
        <v>297</v>
      </c>
      <c r="E129" s="29">
        <f t="shared" si="4"/>
        <v>100</v>
      </c>
    </row>
    <row r="130" spans="1:5" x14ac:dyDescent="0.3">
      <c r="A130" s="8">
        <v>322</v>
      </c>
      <c r="B130" s="32" t="s">
        <v>65</v>
      </c>
      <c r="C130" s="7">
        <v>297</v>
      </c>
      <c r="D130" s="7">
        <v>297</v>
      </c>
      <c r="E130" s="15">
        <f t="shared" si="4"/>
        <v>100</v>
      </c>
    </row>
    <row r="131" spans="1:5" x14ac:dyDescent="0.3">
      <c r="A131" s="59" t="s">
        <v>124</v>
      </c>
      <c r="B131" s="61"/>
      <c r="C131" s="10">
        <f>C132+C133+C134+C135</f>
        <v>41771.15</v>
      </c>
      <c r="D131" s="10">
        <f>D132+D133+D134+D135</f>
        <v>34092.81</v>
      </c>
      <c r="E131" s="29">
        <f t="shared" si="4"/>
        <v>81.618078506337497</v>
      </c>
    </row>
    <row r="132" spans="1:5" x14ac:dyDescent="0.3">
      <c r="A132" s="8">
        <v>311</v>
      </c>
      <c r="B132" s="31" t="s">
        <v>54</v>
      </c>
      <c r="C132" s="7">
        <v>27131.22</v>
      </c>
      <c r="D132" s="7">
        <v>20997.49</v>
      </c>
      <c r="E132" s="15">
        <f t="shared" si="4"/>
        <v>77.392354637941082</v>
      </c>
    </row>
    <row r="133" spans="1:5" x14ac:dyDescent="0.3">
      <c r="A133" s="8">
        <v>312</v>
      </c>
      <c r="B133" s="31" t="s">
        <v>57</v>
      </c>
      <c r="C133" s="7">
        <v>2035.56</v>
      </c>
      <c r="D133" s="7">
        <v>1856.58</v>
      </c>
      <c r="E133" s="15">
        <f t="shared" si="4"/>
        <v>91.2073336084419</v>
      </c>
    </row>
    <row r="134" spans="1:5" x14ac:dyDescent="0.3">
      <c r="A134" s="8">
        <v>313</v>
      </c>
      <c r="B134" s="31" t="s">
        <v>58</v>
      </c>
      <c r="C134" s="7">
        <v>4476.66</v>
      </c>
      <c r="D134" s="7">
        <v>3614.31</v>
      </c>
      <c r="E134" s="15">
        <f t="shared" si="4"/>
        <v>80.736754634035208</v>
      </c>
    </row>
    <row r="135" spans="1:5" x14ac:dyDescent="0.3">
      <c r="A135" s="8">
        <v>321</v>
      </c>
      <c r="B135" s="31" t="s">
        <v>61</v>
      </c>
      <c r="C135" s="7">
        <v>8127.71</v>
      </c>
      <c r="D135" s="7">
        <v>7624.43</v>
      </c>
      <c r="E135" s="15">
        <f t="shared" si="4"/>
        <v>93.80784993559071</v>
      </c>
    </row>
    <row r="136" spans="1:5" x14ac:dyDescent="0.3">
      <c r="A136" s="59" t="s">
        <v>125</v>
      </c>
      <c r="B136" s="61"/>
      <c r="C136" s="10">
        <f>C137+C138</f>
        <v>10000</v>
      </c>
      <c r="D136" s="10">
        <f>D137+D138</f>
        <v>9000</v>
      </c>
      <c r="E136" s="29">
        <f t="shared" si="4"/>
        <v>90</v>
      </c>
    </row>
    <row r="137" spans="1:5" x14ac:dyDescent="0.3">
      <c r="A137" s="8">
        <v>323</v>
      </c>
      <c r="B137" s="32" t="s">
        <v>71</v>
      </c>
      <c r="C137" s="7">
        <v>10000</v>
      </c>
      <c r="D137" s="7">
        <v>9000</v>
      </c>
      <c r="E137" s="15">
        <f t="shared" si="4"/>
        <v>90</v>
      </c>
    </row>
    <row r="138" spans="1:5" x14ac:dyDescent="0.3">
      <c r="A138" s="8"/>
      <c r="B138" s="32"/>
      <c r="C138" s="7">
        <v>0</v>
      </c>
      <c r="D138" s="7">
        <v>0</v>
      </c>
      <c r="E138" s="15" t="e">
        <f t="shared" si="4"/>
        <v>#DIV/0!</v>
      </c>
    </row>
    <row r="139" spans="1:5" x14ac:dyDescent="0.3">
      <c r="A139" s="44"/>
      <c r="B139" s="32" t="s">
        <v>137</v>
      </c>
      <c r="C139" s="10">
        <f>C140+C141</f>
        <v>7644.7</v>
      </c>
      <c r="D139" s="10">
        <f>D140+D141</f>
        <v>3648.3100000000004</v>
      </c>
      <c r="E139" s="15">
        <f t="shared" si="4"/>
        <v>47.723390061088075</v>
      </c>
    </row>
    <row r="140" spans="1:5" x14ac:dyDescent="0.3">
      <c r="A140" s="8">
        <v>322</v>
      </c>
      <c r="B140" s="9" t="s">
        <v>138</v>
      </c>
      <c r="C140" s="7">
        <v>929.57</v>
      </c>
      <c r="D140" s="7">
        <v>509.28</v>
      </c>
      <c r="E140" s="15">
        <f t="shared" si="4"/>
        <v>54.78662177135665</v>
      </c>
    </row>
    <row r="141" spans="1:5" x14ac:dyDescent="0.3">
      <c r="A141" s="8">
        <v>322</v>
      </c>
      <c r="B141" s="9" t="s">
        <v>139</v>
      </c>
      <c r="C141" s="7">
        <v>6715.13</v>
      </c>
      <c r="D141" s="7">
        <v>3139.03</v>
      </c>
      <c r="E141" s="15">
        <f t="shared" si="4"/>
        <v>46.745632623642436</v>
      </c>
    </row>
    <row r="142" spans="1:5" x14ac:dyDescent="0.3">
      <c r="A142" s="59" t="s">
        <v>119</v>
      </c>
      <c r="B142" s="61"/>
      <c r="C142" s="10">
        <f>C143+C147</f>
        <v>95088.58</v>
      </c>
      <c r="D142" s="10">
        <f t="shared" ref="D142" si="6">D143+D147</f>
        <v>82946</v>
      </c>
      <c r="E142" s="29">
        <f>D142/C142*100</f>
        <v>87.23024363177997</v>
      </c>
    </row>
    <row r="143" spans="1:5" x14ac:dyDescent="0.3">
      <c r="A143" s="8">
        <v>3</v>
      </c>
      <c r="B143" s="31" t="s">
        <v>52</v>
      </c>
      <c r="C143" s="10">
        <f>C144</f>
        <v>17131</v>
      </c>
      <c r="D143" s="10">
        <f t="shared" ref="D143" si="7">D144</f>
        <v>0</v>
      </c>
      <c r="E143" s="29">
        <f t="shared" si="4"/>
        <v>0</v>
      </c>
    </row>
    <row r="144" spans="1:5" x14ac:dyDescent="0.3">
      <c r="A144" s="8">
        <v>32</v>
      </c>
      <c r="B144" s="9" t="s">
        <v>60</v>
      </c>
      <c r="C144" s="10">
        <f>C145+C146</f>
        <v>17131</v>
      </c>
      <c r="D144" s="10">
        <f t="shared" ref="D144" si="8">D145+D146</f>
        <v>0</v>
      </c>
      <c r="E144" s="29">
        <f t="shared" si="4"/>
        <v>0</v>
      </c>
    </row>
    <row r="145" spans="1:10" x14ac:dyDescent="0.3">
      <c r="A145" s="8">
        <v>322</v>
      </c>
      <c r="B145" s="9" t="s">
        <v>65</v>
      </c>
      <c r="C145" s="7">
        <v>0</v>
      </c>
      <c r="D145" s="7">
        <v>0</v>
      </c>
      <c r="E145" s="15"/>
    </row>
    <row r="146" spans="1:10" x14ac:dyDescent="0.3">
      <c r="A146" s="8">
        <v>323</v>
      </c>
      <c r="B146" s="9" t="s">
        <v>71</v>
      </c>
      <c r="C146" s="7">
        <v>17131</v>
      </c>
      <c r="D146" s="7">
        <v>0</v>
      </c>
      <c r="E146" s="15">
        <f t="shared" si="4"/>
        <v>0</v>
      </c>
    </row>
    <row r="147" spans="1:10" x14ac:dyDescent="0.3">
      <c r="A147" s="8">
        <v>4</v>
      </c>
      <c r="B147" s="31" t="s">
        <v>120</v>
      </c>
      <c r="C147" s="10">
        <f>C148</f>
        <v>77957.58</v>
      </c>
      <c r="D147" s="10">
        <v>82946</v>
      </c>
      <c r="E147" s="29">
        <f t="shared" si="4"/>
        <v>106.39889026827154</v>
      </c>
    </row>
    <row r="148" spans="1:10" x14ac:dyDescent="0.3">
      <c r="A148" s="8">
        <v>42</v>
      </c>
      <c r="B148" s="9" t="s">
        <v>92</v>
      </c>
      <c r="C148" s="10">
        <f>C149+C152</f>
        <v>77957.58</v>
      </c>
      <c r="D148" s="10">
        <v>82946</v>
      </c>
      <c r="E148" s="29">
        <f t="shared" si="4"/>
        <v>106.39889026827154</v>
      </c>
    </row>
    <row r="149" spans="1:10" x14ac:dyDescent="0.3">
      <c r="A149" s="8">
        <v>422</v>
      </c>
      <c r="B149" s="9" t="s">
        <v>93</v>
      </c>
      <c r="C149" s="10">
        <v>32105</v>
      </c>
      <c r="D149" s="10">
        <v>25554</v>
      </c>
      <c r="E149" s="29">
        <f t="shared" si="4"/>
        <v>79.595078648185634</v>
      </c>
    </row>
    <row r="150" spans="1:10" x14ac:dyDescent="0.3">
      <c r="A150" s="2">
        <v>4221</v>
      </c>
      <c r="B150" s="3" t="s">
        <v>94</v>
      </c>
      <c r="C150" s="7">
        <v>32105</v>
      </c>
      <c r="D150" s="7">
        <v>24408</v>
      </c>
      <c r="E150" s="29">
        <f t="shared" si="4"/>
        <v>76.025541192960603</v>
      </c>
    </row>
    <row r="151" spans="1:10" x14ac:dyDescent="0.3">
      <c r="A151" s="2">
        <v>4227</v>
      </c>
      <c r="B151" s="3" t="s">
        <v>150</v>
      </c>
      <c r="C151" s="7">
        <v>0</v>
      </c>
      <c r="D151" s="7">
        <v>1146</v>
      </c>
      <c r="E151" s="29" t="e">
        <f t="shared" si="4"/>
        <v>#DIV/0!</v>
      </c>
    </row>
    <row r="152" spans="1:10" x14ac:dyDescent="0.3">
      <c r="A152" s="8">
        <v>424</v>
      </c>
      <c r="B152" s="9" t="s">
        <v>95</v>
      </c>
      <c r="C152" s="10">
        <f>C153</f>
        <v>45852.58</v>
      </c>
      <c r="D152" s="10">
        <v>57392</v>
      </c>
      <c r="E152" s="29">
        <f t="shared" si="4"/>
        <v>125.16634832761864</v>
      </c>
    </row>
    <row r="153" spans="1:10" ht="16.2" customHeight="1" x14ac:dyDescent="0.3">
      <c r="A153" s="2">
        <v>4241</v>
      </c>
      <c r="B153" s="3" t="s">
        <v>96</v>
      </c>
      <c r="C153" s="7">
        <v>45852.58</v>
      </c>
      <c r="D153" s="7">
        <v>57392</v>
      </c>
      <c r="E153" s="15">
        <f t="shared" si="4"/>
        <v>125.16634832761864</v>
      </c>
      <c r="F153" s="20"/>
    </row>
    <row r="154" spans="1:10" x14ac:dyDescent="0.3">
      <c r="A154" s="70" t="s">
        <v>142</v>
      </c>
      <c r="B154" s="70"/>
      <c r="C154" s="16">
        <f>C78+C81+C82+C85+C89+C96+C107+C106+C115+C119+C122+C149+C152+C145+C146</f>
        <v>3792864.04</v>
      </c>
      <c r="D154" s="16">
        <f>D78+D81+D82+D85+D89+D96+D107+D106+D115+D119+D122+D149+D152+D145+D146</f>
        <v>3637029</v>
      </c>
      <c r="E154" s="29">
        <f t="shared" si="4"/>
        <v>95.891362348965188</v>
      </c>
      <c r="I154" s="1"/>
    </row>
    <row r="156" spans="1:10" x14ac:dyDescent="0.3">
      <c r="A156" s="52" t="s">
        <v>97</v>
      </c>
      <c r="B156" s="52"/>
    </row>
    <row r="158" spans="1:10" s="20" customFormat="1" ht="28.8" x14ac:dyDescent="0.3">
      <c r="A158" s="13" t="s">
        <v>98</v>
      </c>
      <c r="B158" s="5" t="s">
        <v>5</v>
      </c>
      <c r="C158" s="5" t="s">
        <v>115</v>
      </c>
      <c r="D158" s="5" t="s">
        <v>130</v>
      </c>
      <c r="E158" s="5" t="s">
        <v>6</v>
      </c>
      <c r="F158"/>
      <c r="G158"/>
      <c r="H158"/>
      <c r="I158"/>
      <c r="J158"/>
    </row>
    <row r="159" spans="1:10" s="20" customFormat="1" x14ac:dyDescent="0.3">
      <c r="A159" s="6">
        <v>1</v>
      </c>
      <c r="B159" s="6">
        <v>2</v>
      </c>
      <c r="C159" s="6">
        <v>4</v>
      </c>
      <c r="D159" s="6">
        <v>5</v>
      </c>
      <c r="E159" s="6">
        <v>7</v>
      </c>
      <c r="F159"/>
      <c r="G159"/>
      <c r="H159"/>
      <c r="I159"/>
      <c r="J159"/>
    </row>
    <row r="160" spans="1:10" s="20" customFormat="1" x14ac:dyDescent="0.3">
      <c r="A160" s="71" t="s">
        <v>99</v>
      </c>
      <c r="B160" s="72"/>
      <c r="C160" s="21">
        <f>SUM(C161:C166)</f>
        <v>420864.96</v>
      </c>
      <c r="D160" s="21">
        <f>SUM(D161:D166)</f>
        <v>423195.03</v>
      </c>
      <c r="E160" s="26">
        <f>D160/C160*100</f>
        <v>100.55363839270439</v>
      </c>
      <c r="F160"/>
      <c r="G160"/>
      <c r="H160"/>
      <c r="I160"/>
      <c r="J160"/>
    </row>
    <row r="161" spans="1:11" s="20" customFormat="1" x14ac:dyDescent="0.3">
      <c r="A161" s="18" t="s">
        <v>98</v>
      </c>
      <c r="B161" s="23" t="s">
        <v>112</v>
      </c>
      <c r="C161" s="19">
        <f>C63+C65</f>
        <v>1226.5700000000002</v>
      </c>
      <c r="D161" s="19">
        <f>D63+D65</f>
        <v>806.28</v>
      </c>
      <c r="E161" s="27">
        <f t="shared" ref="E161:E174" si="9">D161/C161*100</f>
        <v>65.734527992695064</v>
      </c>
      <c r="F161"/>
      <c r="G161"/>
      <c r="H161"/>
      <c r="I161"/>
      <c r="J161"/>
    </row>
    <row r="162" spans="1:11" s="20" customFormat="1" x14ac:dyDescent="0.3">
      <c r="A162" s="18" t="s">
        <v>98</v>
      </c>
      <c r="B162" s="23" t="s">
        <v>146</v>
      </c>
      <c r="C162" s="19">
        <f>C60+C61</f>
        <v>299232</v>
      </c>
      <c r="D162" s="19">
        <f>D60+D61</f>
        <v>298504.34999999998</v>
      </c>
      <c r="E162" s="27">
        <f t="shared" si="9"/>
        <v>99.756827478344562</v>
      </c>
      <c r="F162"/>
      <c r="G162"/>
      <c r="H162"/>
      <c r="I162"/>
      <c r="J162"/>
    </row>
    <row r="163" spans="1:11" s="20" customFormat="1" x14ac:dyDescent="0.3">
      <c r="A163" s="18" t="s">
        <v>98</v>
      </c>
      <c r="B163" s="23" t="s">
        <v>118</v>
      </c>
      <c r="C163" s="19">
        <f>C66</f>
        <v>24236</v>
      </c>
      <c r="D163" s="19">
        <f>D66</f>
        <v>24206.45</v>
      </c>
      <c r="E163" s="27">
        <f t="shared" si="9"/>
        <v>99.878073939593989</v>
      </c>
      <c r="F163"/>
      <c r="G163"/>
      <c r="H163"/>
      <c r="I163"/>
      <c r="J163"/>
    </row>
    <row r="164" spans="1:11" x14ac:dyDescent="0.3">
      <c r="A164" s="18" t="s">
        <v>98</v>
      </c>
      <c r="B164" s="23" t="s">
        <v>108</v>
      </c>
      <c r="C164" s="19">
        <f>C64</f>
        <v>44399.24</v>
      </c>
      <c r="D164" s="19">
        <f>D64</f>
        <v>50166.95</v>
      </c>
      <c r="E164" s="27">
        <f t="shared" si="9"/>
        <v>112.99056019877818</v>
      </c>
    </row>
    <row r="165" spans="1:11" s="20" customFormat="1" x14ac:dyDescent="0.3">
      <c r="A165" s="18" t="s">
        <v>98</v>
      </c>
      <c r="B165" s="23" t="s">
        <v>109</v>
      </c>
      <c r="C165" s="19">
        <f>C45</f>
        <v>41771.15</v>
      </c>
      <c r="D165" s="19">
        <v>40511</v>
      </c>
      <c r="E165" s="27">
        <f t="shared" si="9"/>
        <v>96.983204915354264</v>
      </c>
      <c r="F165"/>
      <c r="G165"/>
      <c r="H165"/>
      <c r="I165"/>
      <c r="J165"/>
      <c r="K165"/>
    </row>
    <row r="166" spans="1:11" s="20" customFormat="1" x14ac:dyDescent="0.3">
      <c r="A166" s="18" t="s">
        <v>98</v>
      </c>
      <c r="B166" s="23" t="s">
        <v>126</v>
      </c>
      <c r="C166" s="19">
        <f>C62</f>
        <v>10000</v>
      </c>
      <c r="D166" s="19">
        <f>D62</f>
        <v>9000</v>
      </c>
      <c r="E166" s="27">
        <f t="shared" si="9"/>
        <v>90</v>
      </c>
      <c r="F166"/>
      <c r="G166"/>
      <c r="H166"/>
      <c r="I166"/>
      <c r="J166"/>
      <c r="K166"/>
    </row>
    <row r="167" spans="1:11" s="20" customFormat="1" x14ac:dyDescent="0.3">
      <c r="A167" s="73" t="s">
        <v>100</v>
      </c>
      <c r="B167" s="74"/>
      <c r="C167" s="24">
        <f>SUM(C168:C173)</f>
        <v>3357724.16</v>
      </c>
      <c r="D167" s="24">
        <f>SUM(D168:D173)</f>
        <v>3194191</v>
      </c>
      <c r="E167" s="28">
        <f t="shared" si="9"/>
        <v>95.129642811397588</v>
      </c>
      <c r="F167"/>
      <c r="G167"/>
      <c r="H167"/>
      <c r="I167"/>
      <c r="J167"/>
      <c r="K167"/>
    </row>
    <row r="168" spans="1:11" s="20" customFormat="1" x14ac:dyDescent="0.3">
      <c r="A168" s="18" t="s">
        <v>98</v>
      </c>
      <c r="B168" s="23" t="s">
        <v>101</v>
      </c>
      <c r="C168" s="19">
        <v>7519</v>
      </c>
      <c r="D168" s="19">
        <v>2481</v>
      </c>
      <c r="E168" s="27">
        <f t="shared" si="9"/>
        <v>32.99640909695438</v>
      </c>
      <c r="F168"/>
      <c r="G168"/>
      <c r="H168"/>
      <c r="I168"/>
      <c r="J168"/>
      <c r="K168"/>
    </row>
    <row r="169" spans="1:11" s="20" customFormat="1" x14ac:dyDescent="0.3">
      <c r="A169" s="18" t="s">
        <v>98</v>
      </c>
      <c r="B169" s="23" t="s">
        <v>102</v>
      </c>
      <c r="C169" s="19">
        <f>C67</f>
        <v>0</v>
      </c>
      <c r="D169" s="19">
        <v>0</v>
      </c>
      <c r="E169" s="27" t="e">
        <f t="shared" si="9"/>
        <v>#DIV/0!</v>
      </c>
      <c r="F169"/>
      <c r="G169"/>
      <c r="H169"/>
      <c r="I169"/>
      <c r="J169"/>
      <c r="K169"/>
    </row>
    <row r="170" spans="1:11" s="20" customFormat="1" x14ac:dyDescent="0.3">
      <c r="A170" s="18" t="s">
        <v>98</v>
      </c>
      <c r="B170" s="23" t="s">
        <v>103</v>
      </c>
      <c r="C170" s="19">
        <f>C51</f>
        <v>80000</v>
      </c>
      <c r="D170" s="19">
        <f>D51</f>
        <v>80820</v>
      </c>
      <c r="E170" s="27">
        <f t="shared" si="9"/>
        <v>101.02500000000001</v>
      </c>
      <c r="F170"/>
      <c r="G170"/>
      <c r="H170"/>
      <c r="I170"/>
      <c r="J170"/>
    </row>
    <row r="171" spans="1:11" x14ac:dyDescent="0.3">
      <c r="A171" s="18" t="s">
        <v>98</v>
      </c>
      <c r="B171" s="23" t="s">
        <v>110</v>
      </c>
      <c r="C171" s="19">
        <f>C43</f>
        <v>3212352.58</v>
      </c>
      <c r="D171" s="19">
        <f>D43</f>
        <v>3052054</v>
      </c>
      <c r="E171" s="27">
        <f t="shared" si="9"/>
        <v>95.009931942153131</v>
      </c>
    </row>
    <row r="172" spans="1:11" x14ac:dyDescent="0.3">
      <c r="A172" s="18" t="s">
        <v>98</v>
      </c>
      <c r="B172" s="23" t="s">
        <v>111</v>
      </c>
      <c r="C172" s="19">
        <v>12000</v>
      </c>
      <c r="D172" s="19">
        <v>12983</v>
      </c>
      <c r="E172" s="27">
        <f t="shared" si="9"/>
        <v>108.19166666666666</v>
      </c>
    </row>
    <row r="173" spans="1:11" x14ac:dyDescent="0.3">
      <c r="A173" s="18" t="s">
        <v>98</v>
      </c>
      <c r="B173" s="23" t="s">
        <v>129</v>
      </c>
      <c r="C173" s="19">
        <f>C44</f>
        <v>45852.58</v>
      </c>
      <c r="D173" s="19">
        <f>D44</f>
        <v>45853</v>
      </c>
      <c r="E173" s="27">
        <f t="shared" si="9"/>
        <v>100.00091597899178</v>
      </c>
    </row>
    <row r="174" spans="1:11" x14ac:dyDescent="0.3">
      <c r="A174" s="68" t="s">
        <v>104</v>
      </c>
      <c r="B174" s="69"/>
      <c r="C174" s="25">
        <f>C167+C160</f>
        <v>3778589.12</v>
      </c>
      <c r="D174" s="25">
        <f>+D160+D167</f>
        <v>3617386.0300000003</v>
      </c>
      <c r="E174" s="25">
        <f t="shared" si="9"/>
        <v>95.733775626813852</v>
      </c>
    </row>
    <row r="177" spans="1:7" x14ac:dyDescent="0.3">
      <c r="A177" s="52" t="s">
        <v>105</v>
      </c>
      <c r="B177" s="52"/>
    </row>
    <row r="179" spans="1:7" s="20" customFormat="1" ht="28.8" x14ac:dyDescent="0.3">
      <c r="A179" s="5" t="s">
        <v>98</v>
      </c>
      <c r="B179" s="5" t="s">
        <v>5</v>
      </c>
      <c r="C179" s="5" t="s">
        <v>115</v>
      </c>
      <c r="D179" s="5" t="s">
        <v>130</v>
      </c>
      <c r="E179" s="5" t="s">
        <v>6</v>
      </c>
      <c r="F179"/>
      <c r="G179"/>
    </row>
    <row r="180" spans="1:7" s="20" customFormat="1" x14ac:dyDescent="0.3">
      <c r="A180" s="6">
        <v>1</v>
      </c>
      <c r="B180" s="6">
        <v>2</v>
      </c>
      <c r="C180" s="6">
        <v>4</v>
      </c>
      <c r="D180" s="6">
        <v>5</v>
      </c>
      <c r="E180" s="6">
        <v>7</v>
      </c>
      <c r="F180"/>
      <c r="G180"/>
    </row>
    <row r="181" spans="1:7" s="20" customFormat="1" x14ac:dyDescent="0.3">
      <c r="A181" s="71" t="s">
        <v>99</v>
      </c>
      <c r="B181" s="72"/>
      <c r="C181" s="21">
        <f>SUM(C182:C187)</f>
        <v>420864.96</v>
      </c>
      <c r="D181" s="21">
        <f>SUM(D182:D187)</f>
        <v>423195.03</v>
      </c>
      <c r="E181" s="26">
        <f>D181/C181*100</f>
        <v>100.55363839270439</v>
      </c>
      <c r="F181"/>
      <c r="G181"/>
    </row>
    <row r="182" spans="1:7" s="20" customFormat="1" x14ac:dyDescent="0.3">
      <c r="A182" s="18" t="s">
        <v>98</v>
      </c>
      <c r="B182" s="23" t="s">
        <v>112</v>
      </c>
      <c r="C182" s="19">
        <v>1226.57</v>
      </c>
      <c r="D182" s="19">
        <v>806.28</v>
      </c>
      <c r="E182" s="27">
        <f t="shared" ref="E182:E195" si="10">D182/C182*100</f>
        <v>65.734527992695078</v>
      </c>
    </row>
    <row r="183" spans="1:7" s="20" customFormat="1" x14ac:dyDescent="0.3">
      <c r="A183" s="18" t="s">
        <v>98</v>
      </c>
      <c r="B183" s="23" t="s">
        <v>147</v>
      </c>
      <c r="C183" s="19">
        <v>299232</v>
      </c>
      <c r="D183" s="19">
        <v>298504.34999999998</v>
      </c>
      <c r="E183" s="27">
        <f t="shared" si="10"/>
        <v>99.756827478344562</v>
      </c>
    </row>
    <row r="184" spans="1:7" s="20" customFormat="1" x14ac:dyDescent="0.3">
      <c r="A184" s="18" t="s">
        <v>98</v>
      </c>
      <c r="B184" s="23" t="s">
        <v>127</v>
      </c>
      <c r="C184" s="19">
        <v>24236</v>
      </c>
      <c r="D184" s="19">
        <v>24206.45</v>
      </c>
      <c r="E184" s="27">
        <f t="shared" si="10"/>
        <v>99.878073939593989</v>
      </c>
    </row>
    <row r="185" spans="1:7" x14ac:dyDescent="0.3">
      <c r="A185" s="18" t="s">
        <v>98</v>
      </c>
      <c r="B185" s="23" t="s">
        <v>108</v>
      </c>
      <c r="C185" s="19">
        <f>C124</f>
        <v>44399.24</v>
      </c>
      <c r="D185" s="19">
        <f>D124</f>
        <v>50166.95</v>
      </c>
      <c r="E185" s="27">
        <f t="shared" si="10"/>
        <v>112.99056019877818</v>
      </c>
      <c r="F185" s="20"/>
      <c r="G185" s="20"/>
    </row>
    <row r="186" spans="1:7" s="20" customFormat="1" x14ac:dyDescent="0.3">
      <c r="A186" s="18" t="s">
        <v>98</v>
      </c>
      <c r="B186" s="23" t="s">
        <v>109</v>
      </c>
      <c r="C186" s="49">
        <f>C131</f>
        <v>41771.15</v>
      </c>
      <c r="D186" s="19">
        <v>40511</v>
      </c>
      <c r="E186" s="27">
        <f t="shared" si="10"/>
        <v>96.983204915354264</v>
      </c>
    </row>
    <row r="187" spans="1:7" s="20" customFormat="1" x14ac:dyDescent="0.3">
      <c r="A187" s="18" t="s">
        <v>98</v>
      </c>
      <c r="B187" s="23" t="s">
        <v>126</v>
      </c>
      <c r="C187" s="19">
        <f>C136</f>
        <v>10000</v>
      </c>
      <c r="D187" s="19">
        <v>9000</v>
      </c>
      <c r="E187" s="27">
        <f t="shared" si="10"/>
        <v>90</v>
      </c>
    </row>
    <row r="188" spans="1:7" s="20" customFormat="1" x14ac:dyDescent="0.3">
      <c r="A188" s="73" t="s">
        <v>100</v>
      </c>
      <c r="B188" s="74"/>
      <c r="C188" s="24">
        <f>SUM(C189:C194)</f>
        <v>3371999.08</v>
      </c>
      <c r="D188" s="24">
        <f>SUM(D189:D194)</f>
        <v>3213833.97</v>
      </c>
      <c r="E188" s="28">
        <f>D188/C188*100</f>
        <v>95.309455719068595</v>
      </c>
      <c r="F188"/>
      <c r="G188"/>
    </row>
    <row r="189" spans="1:7" s="20" customFormat="1" x14ac:dyDescent="0.3">
      <c r="A189" s="18" t="s">
        <v>98</v>
      </c>
      <c r="B189" s="23" t="s">
        <v>101</v>
      </c>
      <c r="C189" s="19">
        <v>7519</v>
      </c>
      <c r="D189" s="19">
        <v>2481</v>
      </c>
      <c r="E189" s="27">
        <f t="shared" si="10"/>
        <v>32.99640909695438</v>
      </c>
    </row>
    <row r="190" spans="1:7" s="20" customFormat="1" x14ac:dyDescent="0.3">
      <c r="A190" s="18" t="s">
        <v>98</v>
      </c>
      <c r="B190" s="23" t="s">
        <v>102</v>
      </c>
      <c r="C190" s="19">
        <v>14274.92</v>
      </c>
      <c r="D190" s="19">
        <v>19642.97</v>
      </c>
      <c r="E190" s="27">
        <f t="shared" si="10"/>
        <v>137.60476415979915</v>
      </c>
    </row>
    <row r="191" spans="1:7" x14ac:dyDescent="0.3">
      <c r="A191" s="18" t="s">
        <v>98</v>
      </c>
      <c r="B191" s="23" t="s">
        <v>103</v>
      </c>
      <c r="C191" s="19">
        <v>80000</v>
      </c>
      <c r="D191" s="19">
        <v>80820</v>
      </c>
      <c r="E191" s="27">
        <f t="shared" si="10"/>
        <v>101.02500000000001</v>
      </c>
      <c r="F191" s="20"/>
      <c r="G191" s="20"/>
    </row>
    <row r="192" spans="1:7" x14ac:dyDescent="0.3">
      <c r="A192" s="18" t="s">
        <v>98</v>
      </c>
      <c r="B192" s="23" t="s">
        <v>110</v>
      </c>
      <c r="C192" s="19">
        <v>3212352.58</v>
      </c>
      <c r="D192" s="19">
        <v>3052054</v>
      </c>
      <c r="E192" s="27">
        <f t="shared" si="10"/>
        <v>95.009931942153131</v>
      </c>
      <c r="F192" s="20"/>
      <c r="G192" s="20"/>
    </row>
    <row r="193" spans="1:10" x14ac:dyDescent="0.3">
      <c r="A193" s="18" t="s">
        <v>98</v>
      </c>
      <c r="B193" s="23" t="s">
        <v>113</v>
      </c>
      <c r="C193" s="19">
        <v>12000</v>
      </c>
      <c r="D193" s="19">
        <v>12983</v>
      </c>
      <c r="E193" s="27">
        <f t="shared" si="10"/>
        <v>108.19166666666666</v>
      </c>
      <c r="F193" s="20"/>
      <c r="G193" s="20"/>
    </row>
    <row r="194" spans="1:10" x14ac:dyDescent="0.3">
      <c r="A194" s="18" t="s">
        <v>98</v>
      </c>
      <c r="B194" s="23" t="s">
        <v>129</v>
      </c>
      <c r="C194" s="19">
        <v>45852.58</v>
      </c>
      <c r="D194" s="19">
        <v>45853</v>
      </c>
      <c r="E194" s="27">
        <f t="shared" si="10"/>
        <v>100.00091597899178</v>
      </c>
      <c r="F194" s="20"/>
      <c r="G194" s="20"/>
    </row>
    <row r="195" spans="1:10" x14ac:dyDescent="0.3">
      <c r="A195" s="68" t="s">
        <v>106</v>
      </c>
      <c r="B195" s="69"/>
      <c r="C195" s="25">
        <f>+C181+C188</f>
        <v>3792864.04</v>
      </c>
      <c r="D195" s="25">
        <f>+D181+D188</f>
        <v>3637029</v>
      </c>
      <c r="E195" s="25">
        <f t="shared" si="10"/>
        <v>95.891362348965188</v>
      </c>
      <c r="H195" s="41"/>
      <c r="I195" s="41"/>
      <c r="J195" s="41"/>
    </row>
    <row r="196" spans="1:10" x14ac:dyDescent="0.3">
      <c r="A196" s="37"/>
      <c r="B196" s="37"/>
      <c r="C196" s="38"/>
      <c r="D196" s="38"/>
      <c r="E196" s="38"/>
      <c r="H196" s="42"/>
      <c r="I196" s="42"/>
      <c r="J196" s="42"/>
    </row>
    <row r="197" spans="1:10" x14ac:dyDescent="0.3">
      <c r="H197" s="42"/>
      <c r="I197" s="42"/>
      <c r="J197" s="42"/>
    </row>
    <row r="198" spans="1:10" x14ac:dyDescent="0.3">
      <c r="A198" s="52" t="s">
        <v>154</v>
      </c>
      <c r="B198" s="52"/>
      <c r="C198" s="52"/>
      <c r="D198" s="52"/>
      <c r="F198" s="41"/>
      <c r="G198" s="41"/>
    </row>
    <row r="199" spans="1:10" x14ac:dyDescent="0.3">
      <c r="A199" s="52"/>
      <c r="B199" s="52"/>
      <c r="C199" s="52"/>
      <c r="F199" s="42"/>
      <c r="G199" s="42"/>
    </row>
    <row r="200" spans="1:10" x14ac:dyDescent="0.3">
      <c r="A200" s="42"/>
      <c r="B200" s="42"/>
      <c r="C200" s="42"/>
      <c r="D200" s="42"/>
      <c r="E200" s="42"/>
      <c r="F200" s="42"/>
      <c r="G200" s="42"/>
    </row>
    <row r="201" spans="1:10" x14ac:dyDescent="0.3">
      <c r="A201" s="75"/>
      <c r="B201" s="75"/>
      <c r="C201" s="75"/>
      <c r="E201" s="41"/>
      <c r="F201" s="14"/>
      <c r="G201" s="14"/>
    </row>
    <row r="202" spans="1:10" ht="15.6" x14ac:dyDescent="0.3">
      <c r="B202" t="s">
        <v>155</v>
      </c>
      <c r="C202" s="77" t="s">
        <v>116</v>
      </c>
      <c r="D202" s="77"/>
      <c r="E202" s="77"/>
      <c r="F202" s="14"/>
      <c r="G202" s="14"/>
    </row>
    <row r="203" spans="1:10" ht="43.2" customHeight="1" x14ac:dyDescent="0.3">
      <c r="A203" s="52" t="s">
        <v>157</v>
      </c>
      <c r="B203" s="52"/>
      <c r="C203" s="77" t="s">
        <v>160</v>
      </c>
      <c r="D203" s="77"/>
      <c r="E203" s="77"/>
    </row>
    <row r="204" spans="1:10" x14ac:dyDescent="0.3">
      <c r="B204" t="s">
        <v>161</v>
      </c>
      <c r="C204" s="52" t="s">
        <v>156</v>
      </c>
      <c r="D204" s="52"/>
    </row>
  </sheetData>
  <mergeCells count="40">
    <mergeCell ref="C204:D204"/>
    <mergeCell ref="A201:C201"/>
    <mergeCell ref="A203:B203"/>
    <mergeCell ref="A198:D198"/>
    <mergeCell ref="A177:B177"/>
    <mergeCell ref="A181:B181"/>
    <mergeCell ref="A188:B188"/>
    <mergeCell ref="A195:B195"/>
    <mergeCell ref="A199:C199"/>
    <mergeCell ref="C202:E202"/>
    <mergeCell ref="C203:E203"/>
    <mergeCell ref="A174:B174"/>
    <mergeCell ref="A72:B72"/>
    <mergeCell ref="A124:B124"/>
    <mergeCell ref="A129:B129"/>
    <mergeCell ref="A131:B131"/>
    <mergeCell ref="A136:B136"/>
    <mergeCell ref="A142:B142"/>
    <mergeCell ref="A154:B154"/>
    <mergeCell ref="A156:B156"/>
    <mergeCell ref="A160:B160"/>
    <mergeCell ref="A167:B167"/>
    <mergeCell ref="A30:A33"/>
    <mergeCell ref="B30:E30"/>
    <mergeCell ref="A36:B36"/>
    <mergeCell ref="A68:B69"/>
    <mergeCell ref="C68:C69"/>
    <mergeCell ref="D68:D69"/>
    <mergeCell ref="E68:E69"/>
    <mergeCell ref="A9:E9"/>
    <mergeCell ref="A15:B15"/>
    <mergeCell ref="A19:A26"/>
    <mergeCell ref="B19:E19"/>
    <mergeCell ref="A27:A29"/>
    <mergeCell ref="B27:E27"/>
    <mergeCell ref="A2:B2"/>
    <mergeCell ref="A4:B4"/>
    <mergeCell ref="A5:B5"/>
    <mergeCell ref="A6:B6"/>
    <mergeCell ref="A8:G8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God. izvještaj o izvršenju FP</vt:lpstr>
    </vt:vector>
  </TitlesOfParts>
  <Manager/>
  <Company>Splitsko Dalmatinska županija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rabotegg</dc:creator>
  <cp:keywords/>
  <dc:description/>
  <cp:lastModifiedBy>Korisnik</cp:lastModifiedBy>
  <cp:revision/>
  <cp:lastPrinted>2022-03-25T08:17:29Z</cp:lastPrinted>
  <dcterms:created xsi:type="dcterms:W3CDTF">2017-03-16T11:06:14Z</dcterms:created>
  <dcterms:modified xsi:type="dcterms:W3CDTF">2022-03-25T08:18:55Z</dcterms:modified>
  <cp:category/>
  <cp:contentStatus/>
</cp:coreProperties>
</file>