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cunovodstvo\Desktop\ŽUPANIJA\2024\Polugodišnje izvršenje proračuna\"/>
    </mc:Choice>
  </mc:AlternateContent>
  <xr:revisionPtr revIDLastSave="0" documentId="13_ncr:1_{209F222A-0DD1-4CD8-9F20-D3DCFD832B16}" xr6:coauthVersionLast="37" xr6:coauthVersionMax="37" xr10:uidLastSave="{00000000-0000-0000-0000-000000000000}"/>
  <bookViews>
    <workbookView xWindow="0" yWindow="0" windowWidth="19200" windowHeight="10965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definedNames>
    <definedName name="_xlnm.Print_Titles" localSheetId="1">' Račun prihoda i rashoda'!$39:$39</definedName>
    <definedName name="_xlnm.Print_Titles" localSheetId="4">'POSEBNI DIO'!$5:$5</definedName>
    <definedName name="_xlnm.Print_Titles" localSheetId="2">'Rashodi prema funkcijskoj kl'!$9:$9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3" l="1"/>
  <c r="H38" i="7"/>
  <c r="E124" i="7"/>
  <c r="E107" i="7"/>
  <c r="J44" i="3" l="1"/>
  <c r="J45" i="3"/>
  <c r="J46" i="3"/>
  <c r="J47" i="3"/>
  <c r="J52" i="3"/>
  <c r="J53" i="3"/>
  <c r="J54" i="3"/>
  <c r="J63" i="3"/>
  <c r="J64" i="3"/>
  <c r="J67" i="3"/>
  <c r="J69" i="3"/>
  <c r="J71" i="3"/>
  <c r="J72" i="3"/>
  <c r="J75" i="3"/>
  <c r="J76" i="3"/>
  <c r="J77" i="3"/>
  <c r="J78" i="3"/>
  <c r="J79" i="3"/>
  <c r="J80" i="3"/>
  <c r="J82" i="3"/>
  <c r="J83" i="3"/>
  <c r="J84" i="3"/>
  <c r="J85" i="3"/>
  <c r="J86" i="3"/>
  <c r="J88" i="3"/>
  <c r="J89" i="3"/>
  <c r="J90" i="3"/>
  <c r="J92" i="3"/>
  <c r="J93" i="3"/>
  <c r="J94" i="3"/>
  <c r="J95" i="3"/>
  <c r="J96" i="3"/>
  <c r="J98" i="3"/>
  <c r="J99" i="3"/>
  <c r="J100" i="3"/>
  <c r="J103" i="3"/>
  <c r="J106" i="3"/>
  <c r="J107" i="3"/>
  <c r="J108" i="3"/>
  <c r="J110" i="3"/>
  <c r="J112" i="3"/>
  <c r="J12" i="3"/>
  <c r="J13" i="3"/>
  <c r="J15" i="3"/>
  <c r="J16" i="3"/>
  <c r="J17" i="3"/>
  <c r="J18" i="3"/>
  <c r="J20" i="3"/>
  <c r="J21" i="3"/>
  <c r="J22" i="3"/>
  <c r="J26" i="3"/>
  <c r="J27" i="3"/>
  <c r="J28" i="3"/>
  <c r="J30" i="3"/>
  <c r="J31" i="3"/>
  <c r="J32" i="3"/>
  <c r="J33" i="3"/>
  <c r="J12" i="7"/>
  <c r="J13" i="7"/>
  <c r="J15" i="7"/>
  <c r="J19" i="7"/>
  <c r="J20" i="7"/>
  <c r="J24" i="7"/>
  <c r="J25" i="7"/>
  <c r="J29" i="7"/>
  <c r="J31" i="7"/>
  <c r="J35" i="7"/>
  <c r="J39" i="7"/>
  <c r="J41" i="7"/>
  <c r="J45" i="7"/>
  <c r="J46" i="7"/>
  <c r="J49" i="7"/>
  <c r="J50" i="7"/>
  <c r="J52" i="7"/>
  <c r="J56" i="7"/>
  <c r="J57" i="7"/>
  <c r="J59" i="7"/>
  <c r="J62" i="7"/>
  <c r="J63" i="7"/>
  <c r="J64" i="7"/>
  <c r="J65" i="7"/>
  <c r="J66" i="7"/>
  <c r="J67" i="7"/>
  <c r="J68" i="7"/>
  <c r="J69" i="7"/>
  <c r="J70" i="7"/>
  <c r="J71" i="7"/>
  <c r="J72" i="7"/>
  <c r="J76" i="7"/>
  <c r="J77" i="7"/>
  <c r="J78" i="7"/>
  <c r="J79" i="7"/>
  <c r="J80" i="7"/>
  <c r="J83" i="7"/>
  <c r="J88" i="7"/>
  <c r="J89" i="7"/>
  <c r="J90" i="7"/>
  <c r="J93" i="7"/>
  <c r="J94" i="7"/>
  <c r="J95" i="7"/>
  <c r="J98" i="7"/>
  <c r="J99" i="7"/>
  <c r="J102" i="7"/>
  <c r="J103" i="7"/>
  <c r="J105" i="7"/>
  <c r="J108" i="7"/>
  <c r="J109" i="7"/>
  <c r="J110" i="7"/>
  <c r="J111" i="7"/>
  <c r="J113" i="7"/>
  <c r="J116" i="7"/>
  <c r="J117" i="7"/>
  <c r="J119" i="7"/>
  <c r="J120" i="7"/>
  <c r="J123" i="7"/>
  <c r="J125" i="7"/>
  <c r="J128" i="7"/>
  <c r="J130" i="7"/>
  <c r="J131" i="7"/>
  <c r="J132" i="7"/>
  <c r="J133" i="7"/>
  <c r="J134" i="7"/>
  <c r="J135" i="7"/>
  <c r="J136" i="7"/>
  <c r="J137" i="7"/>
  <c r="J140" i="7"/>
  <c r="J142" i="7"/>
  <c r="J144" i="7"/>
  <c r="J146" i="7"/>
  <c r="J150" i="7"/>
  <c r="F111" i="3" l="1"/>
  <c r="G111" i="3"/>
  <c r="J111" i="3" s="1"/>
  <c r="H111" i="3"/>
  <c r="E111" i="3"/>
  <c r="F66" i="3"/>
  <c r="G66" i="3"/>
  <c r="H66" i="3"/>
  <c r="E66" i="3"/>
  <c r="F65" i="3"/>
  <c r="G65" i="3"/>
  <c r="H65" i="3"/>
  <c r="E65" i="3"/>
  <c r="F109" i="3"/>
  <c r="G109" i="3"/>
  <c r="J109" i="3" s="1"/>
  <c r="H109" i="3"/>
  <c r="E109" i="3"/>
  <c r="F107" i="3"/>
  <c r="G107" i="3"/>
  <c r="H107" i="3"/>
  <c r="E107" i="3"/>
  <c r="F62" i="3"/>
  <c r="G62" i="3"/>
  <c r="H62" i="3"/>
  <c r="E62" i="3"/>
  <c r="F73" i="3"/>
  <c r="G73" i="3"/>
  <c r="J73" i="3" s="1"/>
  <c r="H73" i="3"/>
  <c r="E73" i="3"/>
  <c r="H92" i="7"/>
  <c r="F92" i="7"/>
  <c r="G92" i="7"/>
  <c r="J92" i="7" s="1"/>
  <c r="E92" i="7"/>
  <c r="I95" i="7"/>
  <c r="G59" i="3"/>
  <c r="F82" i="7"/>
  <c r="G82" i="7"/>
  <c r="H82" i="7"/>
  <c r="E82" i="7"/>
  <c r="E81" i="7" s="1"/>
  <c r="F81" i="7"/>
  <c r="H81" i="7"/>
  <c r="I83" i="7"/>
  <c r="F43" i="3"/>
  <c r="G43" i="3"/>
  <c r="H43" i="3"/>
  <c r="E43" i="3"/>
  <c r="F59" i="3"/>
  <c r="H59" i="3"/>
  <c r="E60" i="3"/>
  <c r="F60" i="3"/>
  <c r="G60" i="3"/>
  <c r="H60" i="3"/>
  <c r="E59" i="3"/>
  <c r="F87" i="3"/>
  <c r="G87" i="3"/>
  <c r="J87" i="3" s="1"/>
  <c r="H87" i="3"/>
  <c r="E87" i="3"/>
  <c r="F57" i="3"/>
  <c r="G57" i="3"/>
  <c r="J57" i="3" s="1"/>
  <c r="H57" i="3"/>
  <c r="E57" i="3"/>
  <c r="J62" i="3" l="1"/>
  <c r="J66" i="3"/>
  <c r="J65" i="3"/>
  <c r="J59" i="3"/>
  <c r="J43" i="3"/>
  <c r="J60" i="3"/>
  <c r="G81" i="7"/>
  <c r="J81" i="7" s="1"/>
  <c r="J82" i="7"/>
  <c r="I62" i="3"/>
  <c r="I73" i="3"/>
  <c r="I66" i="3"/>
  <c r="I82" i="7"/>
  <c r="I81" i="7"/>
  <c r="I113" i="7"/>
  <c r="I105" i="7"/>
  <c r="E18" i="7"/>
  <c r="F30" i="7"/>
  <c r="G30" i="7"/>
  <c r="J30" i="7" s="1"/>
  <c r="H30" i="7"/>
  <c r="E30" i="7"/>
  <c r="F28" i="7"/>
  <c r="G28" i="7"/>
  <c r="J28" i="7" s="1"/>
  <c r="H28" i="7"/>
  <c r="E28" i="7"/>
  <c r="I29" i="7"/>
  <c r="I31" i="7"/>
  <c r="I35" i="7"/>
  <c r="G33" i="7"/>
  <c r="F34" i="7"/>
  <c r="F33" i="7" s="1"/>
  <c r="F32" i="7" s="1"/>
  <c r="G34" i="7"/>
  <c r="H34" i="7"/>
  <c r="H33" i="7" s="1"/>
  <c r="H32" i="7" s="1"/>
  <c r="E34" i="7"/>
  <c r="I140" i="7"/>
  <c r="H139" i="7"/>
  <c r="G139" i="7"/>
  <c r="J139" i="7" s="1"/>
  <c r="F139" i="7"/>
  <c r="E139" i="7"/>
  <c r="I146" i="7"/>
  <c r="H145" i="7"/>
  <c r="G145" i="7"/>
  <c r="J145" i="7" s="1"/>
  <c r="F145" i="7"/>
  <c r="E145" i="7"/>
  <c r="I144" i="7"/>
  <c r="H143" i="7"/>
  <c r="G143" i="7"/>
  <c r="J143" i="7" s="1"/>
  <c r="F143" i="7"/>
  <c r="E143" i="7"/>
  <c r="F103" i="3"/>
  <c r="G103" i="3"/>
  <c r="H103" i="3"/>
  <c r="E103" i="3"/>
  <c r="F136" i="7"/>
  <c r="E136" i="7"/>
  <c r="H136" i="7"/>
  <c r="G136" i="7"/>
  <c r="H112" i="7"/>
  <c r="G112" i="7"/>
  <c r="J112" i="7" s="1"/>
  <c r="F112" i="7"/>
  <c r="E112" i="7"/>
  <c r="H104" i="7"/>
  <c r="G104" i="7"/>
  <c r="F104" i="7"/>
  <c r="E104" i="7"/>
  <c r="F38" i="7"/>
  <c r="G38" i="7"/>
  <c r="E38" i="7"/>
  <c r="J104" i="7" l="1"/>
  <c r="J34" i="7"/>
  <c r="I34" i="7"/>
  <c r="G32" i="7"/>
  <c r="J32" i="7" s="1"/>
  <c r="J33" i="7"/>
  <c r="E33" i="7"/>
  <c r="I33" i="7" s="1"/>
  <c r="I139" i="7"/>
  <c r="I30" i="7"/>
  <c r="E27" i="7"/>
  <c r="E26" i="7" s="1"/>
  <c r="I28" i="7"/>
  <c r="G27" i="7"/>
  <c r="F27" i="7"/>
  <c r="F26" i="7" s="1"/>
  <c r="H27" i="7"/>
  <c r="H26" i="7" s="1"/>
  <c r="I145" i="7"/>
  <c r="I143" i="7"/>
  <c r="I136" i="7"/>
  <c r="I137" i="7"/>
  <c r="I112" i="7"/>
  <c r="I104" i="7"/>
  <c r="H49" i="3"/>
  <c r="G49" i="3"/>
  <c r="F49" i="3"/>
  <c r="E49" i="3"/>
  <c r="H56" i="3"/>
  <c r="G56" i="3"/>
  <c r="F56" i="3"/>
  <c r="F36" i="1"/>
  <c r="J49" i="3" l="1"/>
  <c r="J56" i="3"/>
  <c r="G26" i="7"/>
  <c r="J26" i="7" s="1"/>
  <c r="J27" i="7"/>
  <c r="E32" i="7"/>
  <c r="I32" i="7" s="1"/>
  <c r="I26" i="7"/>
  <c r="I27" i="7"/>
  <c r="F105" i="3"/>
  <c r="G105" i="3"/>
  <c r="J105" i="3" s="1"/>
  <c r="H105" i="3"/>
  <c r="E105" i="3"/>
  <c r="F104" i="3"/>
  <c r="G104" i="3"/>
  <c r="J104" i="3" s="1"/>
  <c r="H104" i="3"/>
  <c r="E104" i="3"/>
  <c r="F58" i="3"/>
  <c r="G58" i="3"/>
  <c r="H58" i="3"/>
  <c r="E58" i="3"/>
  <c r="F45" i="3"/>
  <c r="G45" i="3"/>
  <c r="H45" i="3"/>
  <c r="E45" i="3"/>
  <c r="F44" i="3"/>
  <c r="G44" i="3"/>
  <c r="H44" i="3"/>
  <c r="E44" i="3"/>
  <c r="I57" i="3"/>
  <c r="F119" i="7"/>
  <c r="G119" i="7"/>
  <c r="H119" i="7"/>
  <c r="E119" i="7"/>
  <c r="I59" i="7"/>
  <c r="F58" i="7"/>
  <c r="F48" i="3" s="1"/>
  <c r="F28" i="3" s="1"/>
  <c r="G58" i="7"/>
  <c r="H58" i="7"/>
  <c r="E58" i="7"/>
  <c r="E48" i="3" s="1"/>
  <c r="E28" i="3" s="1"/>
  <c r="F51" i="7"/>
  <c r="F50" i="3" s="1"/>
  <c r="G51" i="7"/>
  <c r="H51" i="7"/>
  <c r="H50" i="3" s="1"/>
  <c r="E51" i="7"/>
  <c r="E50" i="3" s="1"/>
  <c r="I52" i="7"/>
  <c r="I51" i="7" s="1"/>
  <c r="I15" i="7"/>
  <c r="F14" i="7"/>
  <c r="G14" i="7"/>
  <c r="J14" i="7" s="1"/>
  <c r="H14" i="7"/>
  <c r="E14" i="7"/>
  <c r="J58" i="3" l="1"/>
  <c r="G48" i="3"/>
  <c r="J48" i="3" s="1"/>
  <c r="J58" i="7"/>
  <c r="G50" i="3"/>
  <c r="J50" i="3" s="1"/>
  <c r="J51" i="7"/>
  <c r="I14" i="7"/>
  <c r="I58" i="7"/>
  <c r="H48" i="3"/>
  <c r="H28" i="3" s="1"/>
  <c r="I105" i="3"/>
  <c r="I45" i="3"/>
  <c r="I59" i="3"/>
  <c r="I50" i="3"/>
  <c r="K16" i="1"/>
  <c r="J16" i="1"/>
  <c r="I12" i="7"/>
  <c r="I13" i="7"/>
  <c r="I19" i="7"/>
  <c r="I20" i="7"/>
  <c r="I24" i="7"/>
  <c r="I25" i="7"/>
  <c r="I39" i="7"/>
  <c r="I41" i="7"/>
  <c r="I45" i="7"/>
  <c r="I46" i="7"/>
  <c r="I49" i="7"/>
  <c r="I50" i="7"/>
  <c r="I56" i="7"/>
  <c r="I57" i="7"/>
  <c r="I62" i="7"/>
  <c r="I63" i="7"/>
  <c r="I67" i="7"/>
  <c r="I68" i="7"/>
  <c r="I71" i="7"/>
  <c r="I72" i="7"/>
  <c r="I76" i="7"/>
  <c r="I80" i="7"/>
  <c r="I88" i="7"/>
  <c r="I89" i="7"/>
  <c r="I90" i="7"/>
  <c r="I93" i="7"/>
  <c r="I94" i="7"/>
  <c r="I98" i="7"/>
  <c r="I99" i="7"/>
  <c r="I102" i="7"/>
  <c r="I103" i="7"/>
  <c r="I108" i="7"/>
  <c r="I109" i="7"/>
  <c r="I110" i="7"/>
  <c r="I111" i="7"/>
  <c r="I116" i="7"/>
  <c r="I117" i="7"/>
  <c r="I123" i="7"/>
  <c r="I125" i="7"/>
  <c r="I128" i="7"/>
  <c r="I130" i="7"/>
  <c r="I133" i="7"/>
  <c r="I135" i="7"/>
  <c r="I142" i="7"/>
  <c r="I150" i="7"/>
  <c r="I47" i="3"/>
  <c r="I52" i="3"/>
  <c r="I54" i="3"/>
  <c r="I67" i="3"/>
  <c r="I69" i="3"/>
  <c r="I71" i="3"/>
  <c r="I75" i="3"/>
  <c r="I76" i="3"/>
  <c r="I78" i="3"/>
  <c r="I79" i="3"/>
  <c r="I80" i="3"/>
  <c r="I82" i="3"/>
  <c r="I83" i="3"/>
  <c r="I84" i="3"/>
  <c r="I85" i="3"/>
  <c r="I86" i="3"/>
  <c r="I88" i="3"/>
  <c r="I89" i="3"/>
  <c r="I90" i="3"/>
  <c r="I92" i="3"/>
  <c r="I93" i="3"/>
  <c r="I94" i="3"/>
  <c r="I96" i="3"/>
  <c r="I98" i="3"/>
  <c r="I99" i="3"/>
  <c r="I100" i="3"/>
  <c r="I107" i="3"/>
  <c r="I108" i="3"/>
  <c r="I110" i="3"/>
  <c r="I111" i="3"/>
  <c r="I112" i="3"/>
  <c r="I12" i="3"/>
  <c r="I13" i="3"/>
  <c r="I15" i="3"/>
  <c r="I17" i="3"/>
  <c r="I18" i="3"/>
  <c r="I20" i="3"/>
  <c r="I21" i="3"/>
  <c r="I22" i="3"/>
  <c r="I26" i="3"/>
  <c r="I30" i="3"/>
  <c r="I33" i="3"/>
  <c r="E56" i="3"/>
  <c r="I28" i="3" l="1"/>
  <c r="I48" i="3"/>
  <c r="F19" i="3" l="1"/>
  <c r="G19" i="3"/>
  <c r="E19" i="3"/>
  <c r="H107" i="7"/>
  <c r="H23" i="7"/>
  <c r="H22" i="7" s="1"/>
  <c r="H21" i="7" s="1"/>
  <c r="H149" i="7"/>
  <c r="H141" i="7"/>
  <c r="H134" i="7"/>
  <c r="H132" i="7"/>
  <c r="H131" i="7" s="1"/>
  <c r="H129" i="7"/>
  <c r="H127" i="7"/>
  <c r="H124" i="7"/>
  <c r="H122" i="7"/>
  <c r="J122" i="7" s="1"/>
  <c r="H115" i="7"/>
  <c r="H101" i="7"/>
  <c r="H100" i="7" s="1"/>
  <c r="H97" i="7"/>
  <c r="H91" i="7"/>
  <c r="H87" i="7"/>
  <c r="H79" i="7"/>
  <c r="H78" i="7" s="1"/>
  <c r="H77" i="7" s="1"/>
  <c r="H75" i="7"/>
  <c r="H74" i="7" s="1"/>
  <c r="H73" i="7" s="1"/>
  <c r="H70" i="7"/>
  <c r="H69" i="7" s="1"/>
  <c r="H66" i="7"/>
  <c r="H65" i="7" s="1"/>
  <c r="H61" i="7"/>
  <c r="H60" i="7" s="1"/>
  <c r="H55" i="7"/>
  <c r="H54" i="7" s="1"/>
  <c r="H48" i="7"/>
  <c r="H47" i="7" s="1"/>
  <c r="H44" i="7"/>
  <c r="H43" i="7" s="1"/>
  <c r="H40" i="7"/>
  <c r="H18" i="7"/>
  <c r="H17" i="7" s="1"/>
  <c r="H16" i="7" s="1"/>
  <c r="H11" i="7"/>
  <c r="H10" i="7" s="1"/>
  <c r="H9" i="7" s="1"/>
  <c r="H106" i="3"/>
  <c r="H102" i="3" s="1"/>
  <c r="H97" i="3"/>
  <c r="H95" i="3"/>
  <c r="H77" i="3"/>
  <c r="H74" i="3"/>
  <c r="H72" i="3"/>
  <c r="H68" i="3"/>
  <c r="H64" i="3"/>
  <c r="H63" i="3"/>
  <c r="H27" i="3" s="1"/>
  <c r="H61" i="3"/>
  <c r="H53" i="3"/>
  <c r="H51" i="3"/>
  <c r="H46" i="3"/>
  <c r="H32" i="3"/>
  <c r="H19" i="3"/>
  <c r="H16" i="3"/>
  <c r="H14" i="3"/>
  <c r="H11" i="3"/>
  <c r="F97" i="3"/>
  <c r="G97" i="3"/>
  <c r="E97" i="3"/>
  <c r="F40" i="7"/>
  <c r="G40" i="7"/>
  <c r="E40" i="7"/>
  <c r="J19" i="3" l="1"/>
  <c r="J97" i="3"/>
  <c r="H37" i="7"/>
  <c r="J37" i="7" s="1"/>
  <c r="J38" i="7"/>
  <c r="J40" i="7"/>
  <c r="H55" i="3"/>
  <c r="H70" i="3"/>
  <c r="H138" i="7"/>
  <c r="H36" i="7"/>
  <c r="I40" i="7"/>
  <c r="H114" i="7"/>
  <c r="H53" i="7"/>
  <c r="H42" i="3"/>
  <c r="H24" i="3"/>
  <c r="J24" i="3" s="1"/>
  <c r="J25" i="3"/>
  <c r="H29" i="3"/>
  <c r="J29" i="3" s="1"/>
  <c r="H148" i="7"/>
  <c r="H106" i="7"/>
  <c r="H96" i="7"/>
  <c r="H86" i="7"/>
  <c r="H42" i="7"/>
  <c r="H64" i="7"/>
  <c r="H91" i="3"/>
  <c r="I97" i="3"/>
  <c r="I19" i="3"/>
  <c r="H31" i="3"/>
  <c r="I65" i="3"/>
  <c r="H81" i="3"/>
  <c r="I56" i="3"/>
  <c r="H121" i="7"/>
  <c r="H126" i="7"/>
  <c r="H118" i="7" l="1"/>
  <c r="H85" i="7"/>
  <c r="H8" i="7"/>
  <c r="E46" i="5"/>
  <c r="I25" i="3"/>
  <c r="H23" i="3"/>
  <c r="H147" i="7"/>
  <c r="H101" i="3"/>
  <c r="H41" i="3"/>
  <c r="F11" i="3"/>
  <c r="G11" i="3"/>
  <c r="J11" i="3" s="1"/>
  <c r="E11" i="3"/>
  <c r="F16" i="3"/>
  <c r="G16" i="3"/>
  <c r="E16" i="3"/>
  <c r="I16" i="3" s="1"/>
  <c r="F14" i="3"/>
  <c r="G14" i="3"/>
  <c r="J14" i="3" s="1"/>
  <c r="E14" i="3"/>
  <c r="I14" i="3" s="1"/>
  <c r="F32" i="3"/>
  <c r="F31" i="3" s="1"/>
  <c r="G32" i="3"/>
  <c r="G31" i="3" s="1"/>
  <c r="E32" i="3"/>
  <c r="I109" i="3"/>
  <c r="F106" i="3"/>
  <c r="G106" i="3"/>
  <c r="G102" i="3" s="1"/>
  <c r="J102" i="3" s="1"/>
  <c r="E106" i="3"/>
  <c r="I103" i="3"/>
  <c r="F95" i="3"/>
  <c r="F91" i="3" s="1"/>
  <c r="G95" i="3"/>
  <c r="G91" i="3" s="1"/>
  <c r="J91" i="3" s="1"/>
  <c r="E95" i="3"/>
  <c r="F81" i="3"/>
  <c r="G81" i="3"/>
  <c r="J81" i="3" s="1"/>
  <c r="F77" i="3"/>
  <c r="G77" i="3"/>
  <c r="E77" i="3"/>
  <c r="I77" i="3" s="1"/>
  <c r="F74" i="3"/>
  <c r="G74" i="3"/>
  <c r="J74" i="3" s="1"/>
  <c r="E74" i="3"/>
  <c r="F72" i="3"/>
  <c r="G72" i="3"/>
  <c r="E72" i="3"/>
  <c r="F68" i="3"/>
  <c r="G68" i="3"/>
  <c r="J68" i="3" s="1"/>
  <c r="E68" i="3"/>
  <c r="I68" i="3" s="1"/>
  <c r="F64" i="3"/>
  <c r="G64" i="3"/>
  <c r="E64" i="3"/>
  <c r="I64" i="3" s="1"/>
  <c r="F63" i="3"/>
  <c r="F27" i="3" s="1"/>
  <c r="G63" i="3"/>
  <c r="G27" i="3" s="1"/>
  <c r="E63" i="3"/>
  <c r="F61" i="3"/>
  <c r="F55" i="3" s="1"/>
  <c r="G61" i="3"/>
  <c r="J61" i="3" s="1"/>
  <c r="E61" i="3"/>
  <c r="I44" i="3"/>
  <c r="F53" i="3"/>
  <c r="G53" i="3"/>
  <c r="E53" i="3"/>
  <c r="I53" i="3" s="1"/>
  <c r="F51" i="3"/>
  <c r="G51" i="3"/>
  <c r="J51" i="3" s="1"/>
  <c r="E51" i="3"/>
  <c r="I51" i="3" s="1"/>
  <c r="I46" i="3"/>
  <c r="H84" i="7" l="1"/>
  <c r="H7" i="7" s="1"/>
  <c r="E40" i="5" s="1"/>
  <c r="H10" i="3"/>
  <c r="J23" i="3"/>
  <c r="G55" i="3"/>
  <c r="J55" i="3" s="1"/>
  <c r="E55" i="3"/>
  <c r="I55" i="3" s="1"/>
  <c r="I106" i="3"/>
  <c r="E102" i="3"/>
  <c r="F70" i="3"/>
  <c r="G70" i="3"/>
  <c r="J70" i="3" s="1"/>
  <c r="I74" i="3"/>
  <c r="E70" i="3"/>
  <c r="I70" i="3" s="1"/>
  <c r="I61" i="3"/>
  <c r="F102" i="3"/>
  <c r="F101" i="3" s="1"/>
  <c r="G19" i="1" s="1"/>
  <c r="G23" i="3"/>
  <c r="G10" i="3" s="1"/>
  <c r="E42" i="3"/>
  <c r="F42" i="3"/>
  <c r="I104" i="3"/>
  <c r="I72" i="3"/>
  <c r="I60" i="3"/>
  <c r="G42" i="3"/>
  <c r="J42" i="3" s="1"/>
  <c r="I29" i="3"/>
  <c r="I49" i="3"/>
  <c r="I43" i="3"/>
  <c r="I63" i="3"/>
  <c r="E27" i="3"/>
  <c r="I27" i="3" s="1"/>
  <c r="I15" i="1"/>
  <c r="I14" i="1" s="1"/>
  <c r="I58" i="3"/>
  <c r="I19" i="1"/>
  <c r="H113" i="3"/>
  <c r="I18" i="1"/>
  <c r="E81" i="3"/>
  <c r="I81" i="3" s="1"/>
  <c r="I87" i="3"/>
  <c r="E31" i="3"/>
  <c r="I31" i="3" s="1"/>
  <c r="I32" i="3"/>
  <c r="E91" i="3"/>
  <c r="I91" i="3" s="1"/>
  <c r="I95" i="3"/>
  <c r="I11" i="3"/>
  <c r="G101" i="3"/>
  <c r="J10" i="3" l="1"/>
  <c r="H19" i="1"/>
  <c r="J101" i="3"/>
  <c r="I42" i="3"/>
  <c r="E41" i="3"/>
  <c r="I41" i="3" s="1"/>
  <c r="F23" i="3"/>
  <c r="F10" i="3" s="1"/>
  <c r="G15" i="1" s="1"/>
  <c r="G14" i="1" s="1"/>
  <c r="E41" i="5"/>
  <c r="E11" i="5"/>
  <c r="H15" i="1"/>
  <c r="H14" i="1" s="1"/>
  <c r="K14" i="1" s="1"/>
  <c r="E23" i="3"/>
  <c r="E10" i="3" s="1"/>
  <c r="I10" i="3" s="1"/>
  <c r="I24" i="3"/>
  <c r="I17" i="1"/>
  <c r="E101" i="3"/>
  <c r="I102" i="3"/>
  <c r="F41" i="3"/>
  <c r="G18" i="1" s="1"/>
  <c r="G41" i="3"/>
  <c r="J41" i="3" s="1"/>
  <c r="G79" i="7"/>
  <c r="G78" i="7" s="1"/>
  <c r="G77" i="7" s="1"/>
  <c r="F79" i="7"/>
  <c r="F78" i="7" s="1"/>
  <c r="F77" i="7" s="1"/>
  <c r="E79" i="7"/>
  <c r="G75" i="7"/>
  <c r="F75" i="7"/>
  <c r="F74" i="7" s="1"/>
  <c r="F73" i="7" s="1"/>
  <c r="E75" i="7"/>
  <c r="G134" i="7"/>
  <c r="F134" i="7"/>
  <c r="E134" i="7"/>
  <c r="I134" i="7" s="1"/>
  <c r="G149" i="7"/>
  <c r="F149" i="7"/>
  <c r="F148" i="7" s="1"/>
  <c r="F147" i="7" s="1"/>
  <c r="E149" i="7"/>
  <c r="I149" i="7" s="1"/>
  <c r="F141" i="7"/>
  <c r="F138" i="7" s="1"/>
  <c r="G141" i="7"/>
  <c r="E141" i="7"/>
  <c r="E138" i="7" s="1"/>
  <c r="F132" i="7"/>
  <c r="G132" i="7"/>
  <c r="G131" i="7" s="1"/>
  <c r="E132" i="7"/>
  <c r="I132" i="7" s="1"/>
  <c r="F127" i="7"/>
  <c r="G127" i="7"/>
  <c r="J127" i="7" s="1"/>
  <c r="E127" i="7"/>
  <c r="I127" i="7" s="1"/>
  <c r="F129" i="7"/>
  <c r="G129" i="7"/>
  <c r="J129" i="7" s="1"/>
  <c r="E129" i="7"/>
  <c r="I129" i="7" s="1"/>
  <c r="F124" i="7"/>
  <c r="G124" i="7"/>
  <c r="J124" i="7" s="1"/>
  <c r="I124" i="7"/>
  <c r="F122" i="7"/>
  <c r="G122" i="7"/>
  <c r="E122" i="7"/>
  <c r="I122" i="7" s="1"/>
  <c r="F107" i="7"/>
  <c r="F106" i="7" s="1"/>
  <c r="G107" i="7"/>
  <c r="F87" i="7"/>
  <c r="G87" i="7"/>
  <c r="J87" i="7" s="1"/>
  <c r="E87" i="7"/>
  <c r="G91" i="7"/>
  <c r="J91" i="7" s="1"/>
  <c r="F91" i="7"/>
  <c r="G115" i="7"/>
  <c r="F115" i="7"/>
  <c r="F114" i="7" s="1"/>
  <c r="E115" i="7"/>
  <c r="G148" i="7" l="1"/>
  <c r="J149" i="7"/>
  <c r="G138" i="7"/>
  <c r="J138" i="7" s="1"/>
  <c r="J141" i="7"/>
  <c r="G114" i="7"/>
  <c r="J114" i="7" s="1"/>
  <c r="J115" i="7"/>
  <c r="G106" i="7"/>
  <c r="J106" i="7" s="1"/>
  <c r="J107" i="7"/>
  <c r="G74" i="7"/>
  <c r="J75" i="7"/>
  <c r="F131" i="7"/>
  <c r="F126" i="7"/>
  <c r="E148" i="7"/>
  <c r="E147" i="7" s="1"/>
  <c r="I147" i="7" s="1"/>
  <c r="I23" i="3"/>
  <c r="I141" i="7"/>
  <c r="I138" i="7" s="1"/>
  <c r="G121" i="7"/>
  <c r="F121" i="7"/>
  <c r="F118" i="7" s="1"/>
  <c r="E114" i="7"/>
  <c r="I114" i="7" s="1"/>
  <c r="I115" i="7"/>
  <c r="E106" i="7"/>
  <c r="I107" i="7"/>
  <c r="E91" i="7"/>
  <c r="I91" i="7" s="1"/>
  <c r="I92" i="7"/>
  <c r="E86" i="7"/>
  <c r="I86" i="7" s="1"/>
  <c r="I87" i="7"/>
  <c r="E78" i="7"/>
  <c r="I79" i="7"/>
  <c r="E74" i="7"/>
  <c r="I75" i="7"/>
  <c r="F113" i="3"/>
  <c r="F19" i="1"/>
  <c r="J19" i="1" s="1"/>
  <c r="I101" i="3"/>
  <c r="I20" i="1"/>
  <c r="K19" i="1"/>
  <c r="G113" i="3"/>
  <c r="J113" i="3" s="1"/>
  <c r="H18" i="1"/>
  <c r="K18" i="1"/>
  <c r="E113" i="3"/>
  <c r="I113" i="3" s="1"/>
  <c r="F18" i="1"/>
  <c r="J18" i="1" s="1"/>
  <c r="E131" i="7"/>
  <c r="I131" i="7" s="1"/>
  <c r="E126" i="7"/>
  <c r="I126" i="7" s="1"/>
  <c r="G126" i="7"/>
  <c r="J126" i="7" s="1"/>
  <c r="E121" i="7"/>
  <c r="G70" i="7"/>
  <c r="G69" i="7" s="1"/>
  <c r="F70" i="7"/>
  <c r="F69" i="7" s="1"/>
  <c r="E70" i="7"/>
  <c r="G66" i="7"/>
  <c r="G65" i="7" s="1"/>
  <c r="F66" i="7"/>
  <c r="F65" i="7" s="1"/>
  <c r="E66" i="7"/>
  <c r="G101" i="7"/>
  <c r="F101" i="7"/>
  <c r="F100" i="7" s="1"/>
  <c r="E101" i="7"/>
  <c r="G97" i="7"/>
  <c r="F97" i="7"/>
  <c r="F96" i="7" s="1"/>
  <c r="E97" i="7"/>
  <c r="G86" i="7"/>
  <c r="J86" i="7" s="1"/>
  <c r="F86" i="7"/>
  <c r="G61" i="7"/>
  <c r="F61" i="7"/>
  <c r="F60" i="7" s="1"/>
  <c r="E61" i="7"/>
  <c r="G48" i="7"/>
  <c r="F48" i="7"/>
  <c r="F47" i="7" s="1"/>
  <c r="E48" i="7"/>
  <c r="G55" i="7"/>
  <c r="F55" i="7"/>
  <c r="F54" i="7" s="1"/>
  <c r="E55" i="7"/>
  <c r="G44" i="7"/>
  <c r="F44" i="7"/>
  <c r="F43" i="7" s="1"/>
  <c r="E44" i="7"/>
  <c r="G37" i="7"/>
  <c r="F37" i="7"/>
  <c r="G23" i="7"/>
  <c r="F23" i="7"/>
  <c r="F22" i="7" s="1"/>
  <c r="F21" i="7" s="1"/>
  <c r="E23" i="7"/>
  <c r="G18" i="7"/>
  <c r="F18" i="7"/>
  <c r="F17" i="7" s="1"/>
  <c r="F16" i="7" s="1"/>
  <c r="F11" i="7"/>
  <c r="F10" i="7" s="1"/>
  <c r="F9" i="7" s="1"/>
  <c r="G11" i="7"/>
  <c r="E11" i="7"/>
  <c r="G100" i="7" l="1"/>
  <c r="J100" i="7" s="1"/>
  <c r="J101" i="7"/>
  <c r="G147" i="7"/>
  <c r="J147" i="7" s="1"/>
  <c r="J148" i="7"/>
  <c r="G118" i="7"/>
  <c r="J118" i="7" s="1"/>
  <c r="J121" i="7"/>
  <c r="G96" i="7"/>
  <c r="J96" i="7" s="1"/>
  <c r="J97" i="7"/>
  <c r="F85" i="7"/>
  <c r="F84" i="7" s="1"/>
  <c r="G73" i="7"/>
  <c r="J73" i="7" s="1"/>
  <c r="J74" i="7"/>
  <c r="G60" i="7"/>
  <c r="J60" i="7" s="1"/>
  <c r="J61" i="7"/>
  <c r="G54" i="7"/>
  <c r="J54" i="7" s="1"/>
  <c r="J55" i="7"/>
  <c r="G47" i="7"/>
  <c r="J47" i="7" s="1"/>
  <c r="J48" i="7"/>
  <c r="G43" i="7"/>
  <c r="J43" i="7" s="1"/>
  <c r="J44" i="7"/>
  <c r="G22" i="7"/>
  <c r="J23" i="7"/>
  <c r="G17" i="7"/>
  <c r="J18" i="7"/>
  <c r="G10" i="7"/>
  <c r="J11" i="7"/>
  <c r="E118" i="7"/>
  <c r="G85" i="7"/>
  <c r="J85" i="7" s="1"/>
  <c r="I106" i="7"/>
  <c r="F36" i="7"/>
  <c r="C46" i="5" s="1"/>
  <c r="G36" i="7"/>
  <c r="F53" i="7"/>
  <c r="G53" i="7"/>
  <c r="J53" i="7" s="1"/>
  <c r="E60" i="7"/>
  <c r="I60" i="7" s="1"/>
  <c r="I61" i="7"/>
  <c r="E54" i="7"/>
  <c r="I55" i="7"/>
  <c r="I148" i="7"/>
  <c r="F15" i="1"/>
  <c r="I121" i="7"/>
  <c r="E100" i="7"/>
  <c r="I100" i="7" s="1"/>
  <c r="I101" i="7"/>
  <c r="E96" i="7"/>
  <c r="I96" i="7" s="1"/>
  <c r="I97" i="7"/>
  <c r="E77" i="7"/>
  <c r="I77" i="7" s="1"/>
  <c r="I78" i="7"/>
  <c r="G42" i="7"/>
  <c r="J42" i="7" s="1"/>
  <c r="F42" i="7"/>
  <c r="E47" i="7"/>
  <c r="I47" i="7" s="1"/>
  <c r="I48" i="7"/>
  <c r="E43" i="7"/>
  <c r="I44" i="7"/>
  <c r="E69" i="7"/>
  <c r="I69" i="7" s="1"/>
  <c r="I70" i="7"/>
  <c r="E65" i="7"/>
  <c r="I65" i="7" s="1"/>
  <c r="I66" i="7"/>
  <c r="E73" i="7"/>
  <c r="I73" i="7" s="1"/>
  <c r="I74" i="7"/>
  <c r="E37" i="7"/>
  <c r="E36" i="7" s="1"/>
  <c r="I38" i="7"/>
  <c r="E22" i="7"/>
  <c r="I23" i="7"/>
  <c r="E17" i="7"/>
  <c r="I18" i="7"/>
  <c r="E10" i="7"/>
  <c r="E9" i="7" s="1"/>
  <c r="I11" i="7"/>
  <c r="F64" i="7"/>
  <c r="G64" i="7"/>
  <c r="H17" i="1"/>
  <c r="H20" i="1" s="1"/>
  <c r="H28" i="1"/>
  <c r="F46" i="1"/>
  <c r="G43" i="1" s="1"/>
  <c r="G46" i="1" s="1"/>
  <c r="G28" i="1"/>
  <c r="F28" i="1"/>
  <c r="K17" i="1"/>
  <c r="G17" i="1"/>
  <c r="G20" i="1" s="1"/>
  <c r="F17" i="1"/>
  <c r="D46" i="5" l="1"/>
  <c r="G46" i="5" s="1"/>
  <c r="J36" i="7"/>
  <c r="G21" i="7"/>
  <c r="J21" i="7" s="1"/>
  <c r="J22" i="7"/>
  <c r="G16" i="7"/>
  <c r="J16" i="7" s="1"/>
  <c r="J17" i="7"/>
  <c r="G9" i="7"/>
  <c r="J9" i="7" s="1"/>
  <c r="J10" i="7"/>
  <c r="E85" i="7"/>
  <c r="E42" i="7"/>
  <c r="F8" i="7"/>
  <c r="F7" i="7" s="1"/>
  <c r="C40" i="5" s="1"/>
  <c r="G8" i="7"/>
  <c r="J8" i="7" s="1"/>
  <c r="G84" i="7"/>
  <c r="J84" i="7" s="1"/>
  <c r="E64" i="7"/>
  <c r="I64" i="7" s="1"/>
  <c r="E53" i="7"/>
  <c r="I53" i="7" s="1"/>
  <c r="I54" i="7"/>
  <c r="I85" i="7"/>
  <c r="K15" i="1"/>
  <c r="F14" i="1"/>
  <c r="J14" i="1" s="1"/>
  <c r="J15" i="1"/>
  <c r="I43" i="7"/>
  <c r="I42" i="7" s="1"/>
  <c r="I37" i="7"/>
  <c r="E21" i="7"/>
  <c r="I21" i="7" s="1"/>
  <c r="I22" i="7"/>
  <c r="E16" i="7"/>
  <c r="I16" i="7" s="1"/>
  <c r="I17" i="7"/>
  <c r="I9" i="7"/>
  <c r="I10" i="7"/>
  <c r="H43" i="1"/>
  <c r="H46" i="1" s="1"/>
  <c r="J17" i="1"/>
  <c r="H29" i="1"/>
  <c r="G29" i="1"/>
  <c r="G36" i="1" s="1"/>
  <c r="G37" i="1" s="1"/>
  <c r="E8" i="7" l="1"/>
  <c r="I8" i="7" s="1"/>
  <c r="G7" i="7"/>
  <c r="K20" i="1"/>
  <c r="H36" i="1"/>
  <c r="H37" i="1" s="1"/>
  <c r="I36" i="7"/>
  <c r="B46" i="5"/>
  <c r="F46" i="5" s="1"/>
  <c r="C41" i="5"/>
  <c r="C11" i="5"/>
  <c r="F20" i="1"/>
  <c r="J20" i="1" s="1"/>
  <c r="I119" i="7"/>
  <c r="I120" i="7"/>
  <c r="E84" i="7"/>
  <c r="D40" i="5" l="1"/>
  <c r="D11" i="5" s="1"/>
  <c r="G11" i="5" s="1"/>
  <c r="J7" i="7"/>
  <c r="I84" i="7"/>
  <c r="E7" i="7"/>
  <c r="I7" i="7" s="1"/>
  <c r="I118" i="7"/>
  <c r="D41" i="5" l="1"/>
  <c r="G41" i="5" s="1"/>
  <c r="G40" i="5"/>
  <c r="B40" i="5"/>
  <c r="F40" i="5" s="1"/>
  <c r="B41" i="5" l="1"/>
  <c r="F41" i="5" s="1"/>
  <c r="B11" i="5"/>
  <c r="F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OS.BV.70</author>
  </authors>
  <commentList>
    <comment ref="H35" authorId="0" shapeId="0" xr:uid="{E59B1A98-3F89-43BD-B41D-F5BC6DF39FC0}">
      <text>
        <r>
          <rPr>
            <b/>
            <sz val="9"/>
            <color indexed="81"/>
            <rFont val="Segoe UI"/>
            <charset val="1"/>
          </rPr>
          <t>OS.BV.70:</t>
        </r>
        <r>
          <rPr>
            <sz val="9"/>
            <color indexed="81"/>
            <rFont val="Segoe UI"/>
            <charset val="1"/>
          </rPr>
          <t xml:space="preserve">
ovdje upiši podatak iz tablice od SDŽ REZULTAT POSL.</t>
        </r>
      </text>
    </comment>
  </commentList>
</comments>
</file>

<file path=xl/sharedStrings.xml><?xml version="1.0" encoding="utf-8"?>
<sst xmlns="http://schemas.openxmlformats.org/spreadsheetml/2006/main" count="586" uniqueCount="227">
  <si>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</si>
  <si>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</si>
  <si>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</si>
  <si>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</si>
  <si>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</si>
  <si>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</si>
  <si>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</si>
  <si>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</si>
  <si>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</si>
  <si>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</si>
  <si>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</si>
  <si>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</si>
  <si>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</si>
  <si>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</si>
  <si>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</si>
  <si>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</si>
  <si>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</si>
  <si>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</si>
  <si>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</si>
  <si>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</si>
  <si>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</si>
  <si>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</si>
  <si>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</si>
  <si>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</si>
  <si>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</si>
  <si>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</si>
  <si>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</si>
  <si>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</si>
  <si>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</si>
  <si>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</si>
  <si>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</si>
  <si>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</si>
  <si>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</si>
  <si>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</si>
  <si>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</si>
  <si>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</si>
  <si>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…</t>
  </si>
  <si>
    <t>Rashodi za nabavu proizvedene dugotrajne imovine</t>
  </si>
  <si>
    <t>Naziv</t>
  </si>
  <si>
    <t>EUR</t>
  </si>
  <si>
    <t>5.4.</t>
  </si>
  <si>
    <t>Pomoći proračunskim korisnicima SDŽ</t>
  </si>
  <si>
    <t>5.5.</t>
  </si>
  <si>
    <t>Pomoći EU za PK</t>
  </si>
  <si>
    <t>4.8.</t>
  </si>
  <si>
    <t>Prihodi za posebne namjene proračunskih korisnika</t>
  </si>
  <si>
    <t>Prihodi od imovine</t>
  </si>
  <si>
    <t>3.2.</t>
  </si>
  <si>
    <t>Vlastiti prihodi PK</t>
  </si>
  <si>
    <t>6.2.</t>
  </si>
  <si>
    <t>Donacije proračunskim korisnicima SDŽ</t>
  </si>
  <si>
    <t>1.1.</t>
  </si>
  <si>
    <t>7.2.</t>
  </si>
  <si>
    <t>Prihodi od prodaje nefinancijske imovine PK</t>
  </si>
  <si>
    <t>5.3.</t>
  </si>
  <si>
    <t xml:space="preserve">Pomoći EU </t>
  </si>
  <si>
    <t>4.4.</t>
  </si>
  <si>
    <t>Prihodi za posebne namjene - Decentralizacija</t>
  </si>
  <si>
    <t>Financijski rashodi</t>
  </si>
  <si>
    <t>Ostali rashodi</t>
  </si>
  <si>
    <t>8.2.</t>
  </si>
  <si>
    <t>Namjenski primici od zaduživanja proračunski korisnici</t>
  </si>
  <si>
    <t>Primljeni povrati glavnica danih zajmova i depozita</t>
  </si>
  <si>
    <t>05 Zaštita okoliša</t>
  </si>
  <si>
    <t>051 Gospodarenje otpadom</t>
  </si>
  <si>
    <t>052 Gospodarenje otpadnim vodama</t>
  </si>
  <si>
    <t>053 Smanjenje zagađivanja</t>
  </si>
  <si>
    <t>054 Zaštita bioraznolikosti i krajolika</t>
  </si>
  <si>
    <t>055 Istraživanje i razvoj: Zaštita okoliša</t>
  </si>
  <si>
    <t>056 Poslovi i usluge zaštite okoliša koji nisu drugdje svrstani</t>
  </si>
  <si>
    <t>06 Usluge unapređenja stanovanja i zajednice</t>
  </si>
  <si>
    <t>061 Razvoj stanovanja</t>
  </si>
  <si>
    <t>062 Razvoj zajednice</t>
  </si>
  <si>
    <t>063 Opskrba vodom</t>
  </si>
  <si>
    <t>064 Ulična rasvjeta</t>
  </si>
  <si>
    <t>065 Istraživanje i razvoj stanovanja i komunalnih pogodnosti</t>
  </si>
  <si>
    <t>066 Rashodi vezani za stanovanje i kom. pogodnosti koji nisu drugdje svrstani</t>
  </si>
  <si>
    <t>07 Zdravstvo</t>
  </si>
  <si>
    <t>071 "Medicinski proizvodi, pribor i oprema"</t>
  </si>
  <si>
    <t>072 Službe za vanjske pacijente</t>
  </si>
  <si>
    <t>073 Bolničke službe</t>
  </si>
  <si>
    <t>074 Službe javnog zdravstva</t>
  </si>
  <si>
    <t>075 Istraživanje i razvoj zdravstva</t>
  </si>
  <si>
    <t>076 Poslovi i usluge zdravstva koji nisu drugdje svrstani</t>
  </si>
  <si>
    <t>08 "Rekreacija, kultura i religija"</t>
  </si>
  <si>
    <t>081 Službe rekreacije i sporta</t>
  </si>
  <si>
    <t>082 Službe kulture</t>
  </si>
  <si>
    <t>083 Službe emitiranja i izdavanja</t>
  </si>
  <si>
    <t>084 Religijske i druge službe zajednice</t>
  </si>
  <si>
    <t>085 "Istraživanje i razvoj rekreacije, kulture i religije"</t>
  </si>
  <si>
    <t>086 "Rashodi za rekreaciju, kulturu i religiju koji nisu drugdje svrstani"</t>
  </si>
  <si>
    <t>09 Obrazovanje</t>
  </si>
  <si>
    <t>091 Predškolsko i osnovno obrazovanje</t>
  </si>
  <si>
    <t>092 Srednjoškolsko  obrazovanje</t>
  </si>
  <si>
    <t>093 "Poslije srednjoškolsko, ali ne visoko obrazovanje"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</si>
  <si>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</si>
  <si>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</si>
  <si>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</si>
  <si>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</si>
  <si>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</si>
  <si>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 Socijalna zaštita</t>
  </si>
  <si>
    <t>101 Bolest i invaliditet</t>
  </si>
  <si>
    <t>102 Starost</t>
  </si>
  <si>
    <t>103 Sljednici</t>
  </si>
  <si>
    <t>104 Obitelj i djeca</t>
  </si>
  <si>
    <t>105 Nezaposlenost</t>
  </si>
  <si>
    <t>106 Stanovanje</t>
  </si>
  <si>
    <t>107 Socijalna pomoć stanovništvu koje nije obuhvaćeno redovnim socijalnim programima</t>
  </si>
  <si>
    <t>108 Istraživanje i razvoj socijalne zaštite</t>
  </si>
  <si>
    <t>109 Aktivnosti socijalne zaštite koje nisu drugdje svrstane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</si>
  <si>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</si>
  <si>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</si>
  <si>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</si>
  <si>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</si>
  <si>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</si>
  <si>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</si>
  <si>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</si>
  <si>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</si>
  <si>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</si>
  <si>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</si>
  <si>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</si>
  <si>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</si>
  <si>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PROGRAM 4001</t>
  </si>
  <si>
    <t>Razvoj odgojno obrazovnog sustava</t>
  </si>
  <si>
    <t>Izvor financiranja 1.1.1.</t>
  </si>
  <si>
    <t>Aktivnost A400104</t>
  </si>
  <si>
    <t>E - škole</t>
  </si>
  <si>
    <t>Aktivnost A400115</t>
  </si>
  <si>
    <t>Osobni pomoćnici i pomoćnici u nastavi</t>
  </si>
  <si>
    <t>Aktivnost T400110</t>
  </si>
  <si>
    <t>Financiranje troškova prehrane za  učenike OŠ</t>
  </si>
  <si>
    <t>Aktivnost T400121</t>
  </si>
  <si>
    <t>Aktivnost T400122</t>
  </si>
  <si>
    <t>Učimo zajedno VI</t>
  </si>
  <si>
    <t>Učimo zajedno VII</t>
  </si>
  <si>
    <t>Izvor financiranja 4.4.1.</t>
  </si>
  <si>
    <t>Prihodi za posebne namjene-Decentralizacija</t>
  </si>
  <si>
    <t>Izvor financiranja 5.3.1.</t>
  </si>
  <si>
    <t>Pomoći EU</t>
  </si>
  <si>
    <t>PROGRAM 4030</t>
  </si>
  <si>
    <t>Osnovnoškolsko obrazovanje</t>
  </si>
  <si>
    <t>Izvor financiranja 3.2.1.</t>
  </si>
  <si>
    <t>Izvor financiranja 5.4.1.</t>
  </si>
  <si>
    <t>Pomoći PK</t>
  </si>
  <si>
    <t>Aktivnost A403001</t>
  </si>
  <si>
    <t>Rashodi djelatnosti</t>
  </si>
  <si>
    <t>Učimo zajedno V</t>
  </si>
  <si>
    <t>Izvor financiranja 4.8.1.</t>
  </si>
  <si>
    <t>Izvor financiranja 6.2.1.</t>
  </si>
  <si>
    <t>Donacije PK</t>
  </si>
  <si>
    <t>Izvor financiranja 3.2.2.</t>
  </si>
  <si>
    <t>Prihodi za posebne namjene PK</t>
  </si>
  <si>
    <t>Naknade građanima</t>
  </si>
  <si>
    <t>Rashodi za nabavu proiz. dug.im.</t>
  </si>
  <si>
    <t>Rashodi za nabavu nefin. imovine</t>
  </si>
  <si>
    <t>Aktivnost A403004</t>
  </si>
  <si>
    <t>Prijevoz učenika osnovnih škola</t>
  </si>
  <si>
    <t>Aktivnost A403002</t>
  </si>
  <si>
    <t>Izgradnja i uređenje objekata te nabava i održavanje opreme</t>
  </si>
  <si>
    <t>Aktivnost T400111</t>
  </si>
  <si>
    <t>Opskrba školskih ustanova higijenskim potrep. za učenice</t>
  </si>
  <si>
    <t>Izvor financiranja 5.1.1.</t>
  </si>
  <si>
    <t xml:space="preserve">Pomoći </t>
  </si>
  <si>
    <t>03 Ustanove u osnovnom školstvu</t>
  </si>
  <si>
    <t>5.1.</t>
  </si>
  <si>
    <t>Pomoći</t>
  </si>
  <si>
    <t>Naknade građanima i kućanstvima</t>
  </si>
  <si>
    <t>UKUPNO:</t>
  </si>
  <si>
    <t>Pomoći iz inoz. i od subjekata unutar općeg proračuna</t>
  </si>
  <si>
    <t>Prihodi iz nadležnog pror. i od HZZO-a temeljem ug. obveza</t>
  </si>
  <si>
    <t>Prihodi od upr. i adm. pristojbi, po propisima i naknada</t>
  </si>
  <si>
    <t>Prihodi od prodaje proizvoda i robe te pruženih usluga</t>
  </si>
  <si>
    <t>Kazne, upravne mjere i ostali prihodi</t>
  </si>
  <si>
    <t>Indeks</t>
  </si>
  <si>
    <t>Vlastiti prihodi PK - preneseni</t>
  </si>
  <si>
    <t>Aktivnost T400120</t>
  </si>
  <si>
    <t>3.2.2.</t>
  </si>
  <si>
    <t>8 (6/5)</t>
  </si>
  <si>
    <t>/</t>
  </si>
  <si>
    <t>Predsjednik Školskog odbora</t>
  </si>
  <si>
    <t>Ravnateljica</t>
  </si>
  <si>
    <t>Proračun 2024.</t>
  </si>
  <si>
    <t>1. Rebalans 2024.</t>
  </si>
  <si>
    <t>Polugodišnje izvršenje 2024.</t>
  </si>
  <si>
    <t>POLUGODIŠNJE IZVRŠENJE FINANCIJSKOG PLANA PRORAČUNSKOG KORISNIKA JEDINICE LOKALNE I PODRUČNE (REGIONALNE) SAMOUPRAVE 
ZA 2024. GODINU</t>
  </si>
  <si>
    <t>Izvor financiranja 1.1.2.</t>
  </si>
  <si>
    <t>Opći prihodi i primici - prenesena s.</t>
  </si>
  <si>
    <t>Pomoći EU - prenesena sredstva</t>
  </si>
  <si>
    <t>Izvof financiranja 1.1.1.</t>
  </si>
  <si>
    <t>Opći prihodi i primici - prenesena sredstva</t>
  </si>
  <si>
    <t>Pomoći EU - prenesena sredstava</t>
  </si>
  <si>
    <t>Izvor financiranja 5.3.2.</t>
  </si>
  <si>
    <t>POLUGODIŠNJE IZVRŠENJE FINANCIJSKOG PLANA PRORAČUNSKOG KORISNIKA JEDINICE LOKALNE I PODRUČNE (REGIONALNE) SAMOUPRAVE ZA 2024. GODINU</t>
  </si>
  <si>
    <t>Plan 2024.</t>
  </si>
  <si>
    <t>Nabava udžbenika i drugih obraz. materijala</t>
  </si>
  <si>
    <t>Aktivnost A400118</t>
  </si>
  <si>
    <t>Rashodi za nabavu dug.imovine</t>
  </si>
  <si>
    <t>Aktivnost K400105</t>
  </si>
  <si>
    <t>Jadranski RZC STEM</t>
  </si>
  <si>
    <t>Izvor financiranja 4.8.2.</t>
  </si>
  <si>
    <t>Prihodi za posebne namjene PK - prenesena sredstva</t>
  </si>
  <si>
    <t>Izvor financiranja 5.4.2.</t>
  </si>
  <si>
    <t>Pomoći PK - prenesena sredstva</t>
  </si>
  <si>
    <t>Aktivnost T400160</t>
  </si>
  <si>
    <t>Pomoći PK - prenesena sredstav</t>
  </si>
  <si>
    <t>Prihodi za posebne namjene PK -prenesena sred.</t>
  </si>
  <si>
    <t>7 (6/3)</t>
  </si>
  <si>
    <t>Polugodišnje izvršenje 2023.</t>
  </si>
  <si>
    <t>6 (5/2)</t>
  </si>
  <si>
    <t>7 (5/4)</t>
  </si>
  <si>
    <t>Polugodišnje izvršenje 2023.*</t>
  </si>
  <si>
    <t>6 (6/2)</t>
  </si>
  <si>
    <t>7 (6/4)</t>
  </si>
  <si>
    <t>12315 OŠ dr. Franje Tuđmana Brela</t>
  </si>
  <si>
    <t>Prihodi za posebne namjene - decentralizacija</t>
  </si>
  <si>
    <t>Depoziti, polozi, ostalo</t>
  </si>
  <si>
    <t>Erasmus+</t>
  </si>
  <si>
    <t>Izvor financiranja 5.5.2.</t>
  </si>
  <si>
    <t>Pomoći EU za PK - prenesena sredstva</t>
  </si>
  <si>
    <t>Aktivnost A400117</t>
  </si>
  <si>
    <t>Prehrana djece u školama</t>
  </si>
  <si>
    <t>Izvor financiranja 6.2.2.</t>
  </si>
  <si>
    <t>Donacije PK- prenesena sredstva</t>
  </si>
  <si>
    <t>Aktivnost T400102</t>
  </si>
  <si>
    <t>U Brelima 16.07.2024. g.</t>
  </si>
  <si>
    <t>Školska Shema</t>
  </si>
  <si>
    <t xml:space="preserve">Na temelju članka 108. Zakona o proračunu (Narodne novine broj NN 87/08, 136/12, 15/15.), Pravilnika o polugodišnjem i godišnjem izvještaja o izvršenju Proračuna (Narodne novine broj 24/13. i 102/17, 01/20) te  Statuta OŠ dr. Franje Tuđmana Brela, Školski odbor na sjednici održanoj 17.07.2024. godine usvojio je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</si>
</sst>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i/>
      <sz val="7"/>
      <color indexed="8"/>
      <name val="Arial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21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5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3" fontId="16" fillId="2" borderId="3" xfId="0" applyNumberFormat="1" applyFont="1" applyFill="1" applyBorder="1" applyAlignment="1">
      <alignment horizontal="right"/>
    </xf>
    <xf numFmtId="0" fontId="17" fillId="0" borderId="0" xfId="0" applyFont="1"/>
    <xf numFmtId="0" fontId="0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Font="1"/>
    <xf numFmtId="0" fontId="19" fillId="0" borderId="3" xfId="1" applyNumberFormat="1" applyFont="1" applyFill="1" applyBorder="1" applyAlignment="1" applyProtection="1">
      <alignment horizontal="left" vertical="center" wrapText="1"/>
    </xf>
    <xf numFmtId="0" fontId="21" fillId="0" borderId="3" xfId="1" applyNumberFormat="1" applyFont="1" applyFill="1" applyBorder="1" applyAlignment="1" applyProtection="1">
      <alignment horizontal="left" vertical="center" wrapText="1"/>
    </xf>
    <xf numFmtId="0" fontId="17" fillId="0" borderId="3" xfId="0" applyFont="1" applyBorder="1"/>
    <xf numFmtId="0" fontId="0" fillId="0" borderId="3" xfId="0" applyBorder="1"/>
    <xf numFmtId="0" fontId="22" fillId="0" borderId="3" xfId="1" applyNumberFormat="1" applyFont="1" applyFill="1" applyBorder="1" applyAlignment="1" applyProtection="1">
      <alignment horizontal="right" vertical="center" wrapText="1"/>
    </xf>
    <xf numFmtId="3" fontId="10" fillId="4" borderId="1" xfId="0" quotePrefix="1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 applyProtection="1">
      <alignment horizontal="right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wrapText="1"/>
    </xf>
    <xf numFmtId="0" fontId="24" fillId="0" borderId="0" xfId="0" quotePrefix="1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2" borderId="4" xfId="0" applyNumberFormat="1" applyFont="1" applyFill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4" fontId="6" fillId="4" borderId="4" xfId="0" applyNumberFormat="1" applyFont="1" applyFill="1" applyBorder="1" applyAlignment="1" applyProtection="1">
      <alignment horizontal="right" vertical="center" wrapText="1"/>
    </xf>
    <xf numFmtId="4" fontId="21" fillId="0" borderId="3" xfId="1" applyNumberFormat="1" applyFont="1" applyFill="1" applyBorder="1" applyAlignment="1" applyProtection="1">
      <alignment horizontal="right" vertical="center" wrapText="1"/>
    </xf>
    <xf numFmtId="4" fontId="10" fillId="2" borderId="3" xfId="0" applyNumberFormat="1" applyFont="1" applyFill="1" applyBorder="1" applyAlignment="1" applyProtection="1">
      <alignment horizontal="right" vertical="center" wrapText="1"/>
    </xf>
    <xf numFmtId="4" fontId="8" fillId="2" borderId="3" xfId="0" applyNumberFormat="1" applyFont="1" applyFill="1" applyBorder="1" applyAlignment="1" applyProtection="1">
      <alignment horizontal="right" vertical="center" wrapText="1"/>
    </xf>
    <xf numFmtId="4" fontId="9" fillId="2" borderId="3" xfId="0" applyNumberFormat="1" applyFont="1" applyFill="1" applyBorder="1" applyAlignment="1" applyProtection="1">
      <alignment horizontal="right" vertical="center" wrapText="1"/>
    </xf>
    <xf numFmtId="4" fontId="9" fillId="2" borderId="3" xfId="0" quotePrefix="1" applyNumberFormat="1" applyFont="1" applyFill="1" applyBorder="1" applyAlignment="1">
      <alignment horizontal="right" vertical="center" wrapText="1"/>
    </xf>
    <xf numFmtId="4" fontId="8" fillId="2" borderId="3" xfId="0" applyNumberFormat="1" applyFont="1" applyFill="1" applyBorder="1" applyAlignment="1" applyProtection="1">
      <alignment vertical="center" wrapText="1"/>
    </xf>
    <xf numFmtId="4" fontId="9" fillId="2" borderId="3" xfId="0" quotePrefix="1" applyNumberFormat="1" applyFont="1" applyFill="1" applyBorder="1" applyAlignment="1">
      <alignment horizontal="left" vertical="center"/>
    </xf>
    <xf numFmtId="4" fontId="9" fillId="2" borderId="3" xfId="0" applyNumberFormat="1" applyFont="1" applyFill="1" applyBorder="1" applyAlignment="1" applyProtection="1">
      <alignment horizontal="left" vertical="center" wrapText="1"/>
    </xf>
    <xf numFmtId="4" fontId="9" fillId="2" borderId="3" xfId="0" quotePrefix="1" applyNumberFormat="1" applyFont="1" applyFill="1" applyBorder="1" applyAlignment="1">
      <alignment horizontal="left" vertical="center" wrapText="1"/>
    </xf>
    <xf numFmtId="4" fontId="16" fillId="2" borderId="3" xfId="0" applyNumberFormat="1" applyFont="1" applyFill="1" applyBorder="1" applyAlignment="1">
      <alignment horizontal="right"/>
    </xf>
    <xf numFmtId="4" fontId="9" fillId="2" borderId="3" xfId="0" quotePrefix="1" applyNumberFormat="1" applyFont="1" applyFill="1" applyBorder="1" applyAlignment="1">
      <alignment horizontal="right" vertical="center"/>
    </xf>
    <xf numFmtId="4" fontId="8" fillId="2" borderId="3" xfId="0" quotePrefix="1" applyNumberFormat="1" applyFont="1" applyFill="1" applyBorder="1" applyAlignment="1">
      <alignment horizontal="right" vertical="center"/>
    </xf>
    <xf numFmtId="4" fontId="10" fillId="2" borderId="3" xfId="0" quotePrefix="1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 applyProtection="1">
      <alignment vertical="center" wrapText="1"/>
    </xf>
    <xf numFmtId="4" fontId="1" fillId="0" borderId="3" xfId="0" applyNumberFormat="1" applyFont="1" applyBorder="1" applyAlignment="1">
      <alignment vertical="center"/>
    </xf>
    <xf numFmtId="4" fontId="8" fillId="2" borderId="3" xfId="0" quotePrefix="1" applyNumberFormat="1" applyFont="1" applyFill="1" applyBorder="1" applyAlignment="1">
      <alignment horizontal="right" vertical="center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quotePrefix="1" applyFont="1" applyFill="1" applyBorder="1" applyAlignment="1">
      <alignment horizontal="left" vertical="center"/>
    </xf>
    <xf numFmtId="4" fontId="9" fillId="2" borderId="0" xfId="0" quotePrefix="1" applyNumberFormat="1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 applyProtection="1">
      <alignment horizontal="right" wrapText="1"/>
    </xf>
    <xf numFmtId="4" fontId="26" fillId="2" borderId="3" xfId="0" quotePrefix="1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10" fillId="3" borderId="1" xfId="0" quotePrefix="1" applyNumberFormat="1" applyFont="1" applyFill="1" applyBorder="1" applyAlignment="1">
      <alignment horizontal="right"/>
    </xf>
    <xf numFmtId="4" fontId="10" fillId="3" borderId="3" xfId="0" quotePrefix="1" applyNumberFormat="1" applyFont="1" applyFill="1" applyBorder="1" applyAlignment="1">
      <alignment horizontal="right"/>
    </xf>
    <xf numFmtId="4" fontId="10" fillId="4" borderId="1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 applyProtection="1">
      <alignment horizontal="right" wrapText="1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11" fillId="0" borderId="0" xfId="0" applyFont="1" applyAlignment="1">
      <alignment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16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4" fontId="19" fillId="0" borderId="3" xfId="1" applyNumberFormat="1" applyFont="1" applyFill="1" applyBorder="1" applyAlignment="1" applyProtection="1">
      <alignment horizontal="right" vertical="center" wrapText="1"/>
    </xf>
    <xf numFmtId="4" fontId="6" fillId="2" borderId="3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4" fontId="9" fillId="4" borderId="4" xfId="0" applyNumberFormat="1" applyFont="1" applyFill="1" applyBorder="1" applyAlignment="1" applyProtection="1">
      <alignment horizontal="right" vertical="center" wrapText="1"/>
    </xf>
    <xf numFmtId="4" fontId="10" fillId="4" borderId="4" xfId="0" applyNumberFormat="1" applyFont="1" applyFill="1" applyBorder="1" applyAlignment="1" applyProtection="1">
      <alignment horizontal="right" vertical="center" wrapText="1"/>
    </xf>
    <xf numFmtId="0" fontId="16" fillId="4" borderId="4" xfId="0" applyNumberFormat="1" applyFont="1" applyFill="1" applyBorder="1" applyAlignment="1" applyProtection="1">
      <alignment horizontal="left" vertical="center" wrapText="1"/>
    </xf>
    <xf numFmtId="4" fontId="3" fillId="4" borderId="4" xfId="0" applyNumberFormat="1" applyFont="1" applyFill="1" applyBorder="1" applyAlignment="1" applyProtection="1">
      <alignment horizontal="right" vertical="center" wrapText="1"/>
    </xf>
    <xf numFmtId="0" fontId="27" fillId="4" borderId="4" xfId="0" applyNumberFormat="1" applyFont="1" applyFill="1" applyBorder="1" applyAlignment="1" applyProtection="1">
      <alignment horizontal="left" vertical="center" wrapText="1"/>
    </xf>
    <xf numFmtId="4" fontId="16" fillId="4" borderId="4" xfId="0" applyNumberFormat="1" applyFont="1" applyFill="1" applyBorder="1" applyAlignment="1" applyProtection="1">
      <alignment horizontal="righ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4" fontId="6" fillId="5" borderId="4" xfId="0" applyNumberFormat="1" applyFont="1" applyFill="1" applyBorder="1" applyAlignment="1" applyProtection="1">
      <alignment horizontal="right" vertical="center" wrapText="1"/>
    </xf>
    <xf numFmtId="16" fontId="9" fillId="2" borderId="3" xfId="0" applyNumberFormat="1" applyFont="1" applyFill="1" applyBorder="1" applyAlignment="1" applyProtection="1">
      <alignment horizontal="left" vertical="center" wrapText="1"/>
    </xf>
    <xf numFmtId="16" fontId="9" fillId="2" borderId="3" xfId="0" quotePrefix="1" applyNumberFormat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4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3" fillId="0" borderId="4" xfId="0" applyNumberFormat="1" applyFont="1" applyFill="1" applyBorder="1" applyAlignment="1" applyProtection="1">
      <alignment horizontal="right" vertical="center" wrapText="1"/>
    </xf>
    <xf numFmtId="4" fontId="16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4" fontId="3" fillId="0" borderId="3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10" fillId="0" borderId="4" xfId="0" quotePrefix="1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8" fillId="2" borderId="1" xfId="0" applyNumberFormat="1" applyFont="1" applyFill="1" applyBorder="1" applyAlignment="1" applyProtection="1">
      <alignment horizontal="left" vertical="center" wrapText="1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4" borderId="1" xfId="0" applyNumberFormat="1" applyFont="1" applyFill="1" applyBorder="1" applyAlignment="1" applyProtection="1">
      <alignment horizontal="left" vertical="center" wrapText="1"/>
    </xf>
    <xf numFmtId="0" fontId="16" fillId="4" borderId="2" xfId="0" applyNumberFormat="1" applyFont="1" applyFill="1" applyBorder="1" applyAlignment="1" applyProtection="1">
      <alignment horizontal="left" vertical="center" wrapText="1"/>
    </xf>
    <xf numFmtId="0" fontId="16" fillId="4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</cellXfs>
  <cellStyles count="2">
    <cellStyle name="Normalno" xfId="0" builtinId="0"/>
    <cellStyle name="Normalno 2" xfId="1" xr:uid="{EE9DC77C-0F6C-4D9B-883B-3A2A518A2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workbookViewId="0">
      <selection activeCell="F9" sqref="F9"/>
    </sheetView>
  </sheetViews>
  <sheetFormatPr defaultRowHeight="15" x14ac:dyDescent="0.25"/>
  <cols>
    <col min="5" max="7" width="25.28515625" customWidth="1"/>
    <col min="8" max="8" width="22.140625" customWidth="1"/>
    <col min="9" max="9" width="26.5703125" customWidth="1"/>
    <col min="10" max="10" width="12.5703125" customWidth="1"/>
    <col min="11" max="11" width="13.5703125" customWidth="1"/>
  </cols>
  <sheetData>
    <row r="1" spans="1:11" x14ac:dyDescent="0.25">
      <c r="A1" s="148"/>
      <c r="B1" s="148"/>
      <c r="C1" s="148"/>
      <c r="D1" s="148"/>
      <c r="E1" s="148"/>
      <c r="F1" s="148"/>
    </row>
    <row r="2" spans="1:11" x14ac:dyDescent="0.25">
      <c r="A2" s="148"/>
      <c r="B2" s="148"/>
      <c r="C2" s="148"/>
      <c r="D2" s="148"/>
      <c r="E2" s="148"/>
      <c r="F2" s="148"/>
    </row>
    <row r="3" spans="1:11" x14ac:dyDescent="0.25">
      <c r="A3" s="148"/>
      <c r="B3" s="148"/>
      <c r="C3" s="148"/>
      <c r="D3" s="148"/>
      <c r="E3" s="148"/>
      <c r="F3" s="148"/>
    </row>
    <row r="4" spans="1:11" x14ac:dyDescent="0.25">
      <c r="A4" s="148"/>
      <c r="B4" s="148"/>
      <c r="C4" s="148"/>
      <c r="D4" s="148"/>
      <c r="E4" s="148"/>
      <c r="F4" s="148"/>
    </row>
    <row r="5" spans="1:11" x14ac:dyDescent="0.25">
      <c r="A5" s="149" t="s">
        <v>226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</row>
    <row r="6" spans="1:11" x14ac:dyDescent="0.25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</row>
    <row r="7" spans="1:11" ht="42" customHeight="1" x14ac:dyDescent="0.25">
      <c r="A7" s="159" t="s">
        <v>192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</row>
    <row r="8" spans="1:11" ht="15.75" customHeight="1" x14ac:dyDescent="0.25">
      <c r="A8" s="159" t="s">
        <v>27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</row>
    <row r="9" spans="1:11" ht="15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5"/>
      <c r="K9" s="5"/>
    </row>
    <row r="10" spans="1:11" ht="18" customHeight="1" x14ac:dyDescent="0.25">
      <c r="A10" s="159" t="s">
        <v>33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</row>
    <row r="11" spans="1:11" ht="15" customHeight="1" x14ac:dyDescent="0.25">
      <c r="A11" s="1"/>
      <c r="B11" s="2"/>
      <c r="C11" s="2"/>
      <c r="D11" s="2"/>
      <c r="E11" s="6"/>
      <c r="F11" s="7"/>
      <c r="G11" s="7"/>
      <c r="H11" s="7"/>
      <c r="I11" s="7"/>
      <c r="J11" s="7"/>
      <c r="K11" s="32" t="s">
        <v>39</v>
      </c>
    </row>
    <row r="12" spans="1:11" ht="26.45" customHeight="1" x14ac:dyDescent="0.25">
      <c r="A12" s="28"/>
      <c r="B12" s="29"/>
      <c r="C12" s="29"/>
      <c r="D12" s="30"/>
      <c r="E12" s="31"/>
      <c r="F12" s="3" t="s">
        <v>210</v>
      </c>
      <c r="G12" s="3" t="s">
        <v>193</v>
      </c>
      <c r="H12" s="3" t="s">
        <v>182</v>
      </c>
      <c r="I12" s="3" t="s">
        <v>183</v>
      </c>
      <c r="J12" s="3" t="s">
        <v>173</v>
      </c>
      <c r="K12" s="3" t="s">
        <v>173</v>
      </c>
    </row>
    <row r="13" spans="1:11" ht="15" customHeight="1" x14ac:dyDescent="0.25">
      <c r="A13" s="160">
        <v>1</v>
      </c>
      <c r="B13" s="161"/>
      <c r="C13" s="161"/>
      <c r="D13" s="161"/>
      <c r="E13" s="162"/>
      <c r="F13" s="3">
        <v>2</v>
      </c>
      <c r="G13" s="3">
        <v>3</v>
      </c>
      <c r="H13" s="3">
        <v>4</v>
      </c>
      <c r="I13" s="3">
        <v>5</v>
      </c>
      <c r="J13" s="3" t="s">
        <v>211</v>
      </c>
      <c r="K13" s="3" t="s">
        <v>212</v>
      </c>
    </row>
    <row r="14" spans="1:11" ht="15" customHeight="1" x14ac:dyDescent="0.25">
      <c r="A14" s="167" t="s">
        <v>0</v>
      </c>
      <c r="B14" s="168"/>
      <c r="C14" s="168"/>
      <c r="D14" s="168"/>
      <c r="E14" s="169"/>
      <c r="F14" s="89">
        <f>F15+F16</f>
        <v>314037.29000000004</v>
      </c>
      <c r="G14" s="89">
        <f t="shared" ref="G14:I14" si="0">G15+G16</f>
        <v>598534.75</v>
      </c>
      <c r="H14" s="89">
        <f t="shared" si="0"/>
        <v>599769.23999999987</v>
      </c>
      <c r="I14" s="89">
        <f t="shared" si="0"/>
        <v>359847.15</v>
      </c>
      <c r="J14" s="89">
        <f t="shared" ref="J14:J20" si="1">(I14/F14)*100</f>
        <v>114.5873950192348</v>
      </c>
      <c r="K14" s="89">
        <f>(I14/H14)*100</f>
        <v>59.99760007698962</v>
      </c>
    </row>
    <row r="15" spans="1:11" ht="15" customHeight="1" x14ac:dyDescent="0.25">
      <c r="A15" s="170" t="s">
        <v>110</v>
      </c>
      <c r="B15" s="171"/>
      <c r="C15" s="171"/>
      <c r="D15" s="171"/>
      <c r="E15" s="172"/>
      <c r="F15" s="90">
        <f>' Račun prihoda i rashoda'!E10</f>
        <v>314037.29000000004</v>
      </c>
      <c r="G15" s="90">
        <f>' Račun prihoda i rashoda'!F10</f>
        <v>598534.75</v>
      </c>
      <c r="H15" s="90">
        <f>' Račun prihoda i rashoda'!G10</f>
        <v>599769.23999999987</v>
      </c>
      <c r="I15" s="90">
        <f>' Račun prihoda i rashoda'!H10</f>
        <v>359847.15</v>
      </c>
      <c r="J15" s="106">
        <f t="shared" si="1"/>
        <v>114.5873950192348</v>
      </c>
      <c r="K15" s="106" t="e">
        <f>(I15/#REF!)*100</f>
        <v>#REF!</v>
      </c>
    </row>
    <row r="16" spans="1:11" ht="15" customHeight="1" x14ac:dyDescent="0.25">
      <c r="A16" s="173" t="s">
        <v>111</v>
      </c>
      <c r="B16" s="174"/>
      <c r="C16" s="174"/>
      <c r="D16" s="174"/>
      <c r="E16" s="175"/>
      <c r="F16" s="90">
        <v>0</v>
      </c>
      <c r="G16" s="90">
        <v>0</v>
      </c>
      <c r="H16" s="90">
        <v>0</v>
      </c>
      <c r="I16" s="90">
        <v>0</v>
      </c>
      <c r="J16" s="106" t="e">
        <f t="shared" si="1"/>
        <v>#DIV/0!</v>
      </c>
      <c r="K16" s="106" t="e">
        <f>(I16/#REF!)*100</f>
        <v>#REF!</v>
      </c>
    </row>
    <row r="17" spans="1:11" x14ac:dyDescent="0.25">
      <c r="A17" s="33" t="s">
        <v>2</v>
      </c>
      <c r="B17" s="36"/>
      <c r="C17" s="36"/>
      <c r="D17" s="36"/>
      <c r="E17" s="36"/>
      <c r="F17" s="89">
        <f>F18+F19</f>
        <v>299377.32999999996</v>
      </c>
      <c r="G17" s="89">
        <f t="shared" ref="G17:I17" si="2">G18+G19</f>
        <v>617216.21</v>
      </c>
      <c r="H17" s="89">
        <f t="shared" si="2"/>
        <v>630598</v>
      </c>
      <c r="I17" s="89">
        <f t="shared" si="2"/>
        <v>365982.14</v>
      </c>
      <c r="J17" s="89">
        <f t="shared" si="1"/>
        <v>122.24778008408322</v>
      </c>
      <c r="K17" s="89" t="e">
        <f>(I17/#REF!)*100</f>
        <v>#REF!</v>
      </c>
    </row>
    <row r="18" spans="1:11" x14ac:dyDescent="0.25">
      <c r="A18" s="165" t="s">
        <v>112</v>
      </c>
      <c r="B18" s="166"/>
      <c r="C18" s="166"/>
      <c r="D18" s="166"/>
      <c r="E18" s="166"/>
      <c r="F18" s="90">
        <f>' Račun prihoda i rashoda'!E41</f>
        <v>294345.28999999998</v>
      </c>
      <c r="G18" s="90">
        <f>' Račun prihoda i rashoda'!F41</f>
        <v>610106.21</v>
      </c>
      <c r="H18" s="90">
        <f>' Račun prihoda i rashoda'!G41</f>
        <v>623488</v>
      </c>
      <c r="I18" s="90">
        <f>' Račun prihoda i rashoda'!H41</f>
        <v>365982.14</v>
      </c>
      <c r="J18" s="106">
        <f t="shared" si="1"/>
        <v>124.33769196714512</v>
      </c>
      <c r="K18" s="106" t="e">
        <f>(I18/#REF!)*100</f>
        <v>#REF!</v>
      </c>
    </row>
    <row r="19" spans="1:11" x14ac:dyDescent="0.25">
      <c r="A19" s="163" t="s">
        <v>113</v>
      </c>
      <c r="B19" s="164"/>
      <c r="C19" s="164"/>
      <c r="D19" s="164"/>
      <c r="E19" s="164"/>
      <c r="F19" s="92">
        <f>' Račun prihoda i rashoda'!E101</f>
        <v>5032.04</v>
      </c>
      <c r="G19" s="92">
        <f>' Račun prihoda i rashoda'!F101</f>
        <v>7110</v>
      </c>
      <c r="H19" s="92">
        <f>' Račun prihoda i rashoda'!G101</f>
        <v>7110</v>
      </c>
      <c r="I19" s="92">
        <f>' Račun prihoda i rashoda'!H101</f>
        <v>0</v>
      </c>
      <c r="J19" s="106">
        <f t="shared" si="1"/>
        <v>0</v>
      </c>
      <c r="K19" s="106" t="e">
        <f>(I19/#REF!)*100</f>
        <v>#REF!</v>
      </c>
    </row>
    <row r="20" spans="1:11" x14ac:dyDescent="0.25">
      <c r="A20" s="155" t="s">
        <v>3</v>
      </c>
      <c r="B20" s="156"/>
      <c r="C20" s="156"/>
      <c r="D20" s="156"/>
      <c r="E20" s="156"/>
      <c r="F20" s="89">
        <f>F14-F17</f>
        <v>14659.960000000079</v>
      </c>
      <c r="G20" s="89">
        <f t="shared" ref="G20:I20" si="3">G14-G17</f>
        <v>-18681.459999999963</v>
      </c>
      <c r="H20" s="89">
        <f t="shared" si="3"/>
        <v>-30828.760000000126</v>
      </c>
      <c r="I20" s="89">
        <f t="shared" si="3"/>
        <v>-6134.9899999999907</v>
      </c>
      <c r="J20" s="89">
        <f t="shared" si="1"/>
        <v>-41.848613502355789</v>
      </c>
      <c r="K20" s="89" t="e">
        <f>(I20/#REF!)*100</f>
        <v>#REF!</v>
      </c>
    </row>
    <row r="21" spans="1:11" ht="18" x14ac:dyDescent="0.25">
      <c r="A21" s="22"/>
      <c r="B21" s="20"/>
      <c r="C21" s="20"/>
      <c r="D21" s="20"/>
      <c r="E21" s="20"/>
      <c r="F21" s="20"/>
      <c r="G21" s="20"/>
      <c r="H21" s="20"/>
      <c r="I21" s="21"/>
      <c r="J21" s="21"/>
      <c r="K21" s="21"/>
    </row>
    <row r="22" spans="1:11" ht="18" customHeight="1" x14ac:dyDescent="0.25">
      <c r="A22" s="159" t="s">
        <v>34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</row>
    <row r="23" spans="1:11" ht="18" x14ac:dyDescent="0.25">
      <c r="A23" s="22"/>
      <c r="B23" s="20"/>
      <c r="C23" s="20"/>
      <c r="D23" s="20"/>
      <c r="E23" s="20"/>
      <c r="F23" s="20"/>
      <c r="G23" s="20"/>
      <c r="H23" s="20"/>
      <c r="I23" s="21"/>
      <c r="J23" s="21"/>
      <c r="K23" s="21"/>
    </row>
    <row r="24" spans="1:11" ht="25.5" x14ac:dyDescent="0.25">
      <c r="A24" s="28"/>
      <c r="B24" s="29"/>
      <c r="C24" s="29"/>
      <c r="D24" s="30"/>
      <c r="E24" s="31"/>
      <c r="F24" s="3" t="s">
        <v>210</v>
      </c>
      <c r="G24" s="3" t="s">
        <v>193</v>
      </c>
      <c r="H24" s="3" t="s">
        <v>182</v>
      </c>
      <c r="I24" s="3" t="s">
        <v>183</v>
      </c>
      <c r="J24" s="3" t="s">
        <v>173</v>
      </c>
      <c r="K24" s="3" t="s">
        <v>173</v>
      </c>
    </row>
    <row r="25" spans="1:11" x14ac:dyDescent="0.25">
      <c r="A25" s="160">
        <v>1</v>
      </c>
      <c r="B25" s="161"/>
      <c r="C25" s="161"/>
      <c r="D25" s="161"/>
      <c r="E25" s="162"/>
      <c r="F25" s="3">
        <v>2</v>
      </c>
      <c r="G25" s="3">
        <v>3</v>
      </c>
      <c r="H25" s="3">
        <v>4</v>
      </c>
      <c r="I25" s="3">
        <v>5</v>
      </c>
      <c r="J25" s="3" t="s">
        <v>211</v>
      </c>
      <c r="K25" s="3" t="s">
        <v>212</v>
      </c>
    </row>
    <row r="26" spans="1:11" ht="15.75" customHeight="1" x14ac:dyDescent="0.25">
      <c r="A26" s="163" t="s">
        <v>114</v>
      </c>
      <c r="B26" s="164"/>
      <c r="C26" s="164"/>
      <c r="D26" s="164"/>
      <c r="E26" s="164"/>
      <c r="F26" s="92">
        <v>0</v>
      </c>
      <c r="G26" s="92">
        <v>0</v>
      </c>
      <c r="H26" s="92">
        <v>0</v>
      </c>
      <c r="I26" s="92">
        <v>0</v>
      </c>
      <c r="J26" s="92"/>
      <c r="K26" s="91"/>
    </row>
    <row r="27" spans="1:11" x14ac:dyDescent="0.25">
      <c r="A27" s="163" t="s">
        <v>115</v>
      </c>
      <c r="B27" s="164"/>
      <c r="C27" s="164"/>
      <c r="D27" s="164"/>
      <c r="E27" s="164"/>
      <c r="F27" s="92">
        <v>0</v>
      </c>
      <c r="G27" s="92">
        <v>0</v>
      </c>
      <c r="H27" s="92">
        <v>0</v>
      </c>
      <c r="I27" s="92">
        <v>0</v>
      </c>
      <c r="J27" s="92"/>
      <c r="K27" s="91"/>
    </row>
    <row r="28" spans="1:11" x14ac:dyDescent="0.25">
      <c r="A28" s="155" t="s">
        <v>5</v>
      </c>
      <c r="B28" s="156"/>
      <c r="C28" s="156"/>
      <c r="D28" s="156"/>
      <c r="E28" s="156"/>
      <c r="F28" s="89">
        <f>F26-F27</f>
        <v>0</v>
      </c>
      <c r="G28" s="89">
        <f t="shared" ref="G28" si="4">G26-G27</f>
        <v>0</v>
      </c>
      <c r="H28" s="89">
        <f t="shared" ref="H28" si="5">H26-H27</f>
        <v>0</v>
      </c>
      <c r="I28" s="89">
        <v>0</v>
      </c>
      <c r="J28" s="89"/>
      <c r="K28" s="89"/>
    </row>
    <row r="29" spans="1:11" x14ac:dyDescent="0.25">
      <c r="A29" s="155" t="s">
        <v>6</v>
      </c>
      <c r="B29" s="156"/>
      <c r="C29" s="156"/>
      <c r="D29" s="156"/>
      <c r="E29" s="156"/>
      <c r="F29" s="89">
        <v>0</v>
      </c>
      <c r="G29" s="89">
        <f t="shared" ref="G29" si="6">G20+G28</f>
        <v>-18681.459999999963</v>
      </c>
      <c r="H29" s="89">
        <f t="shared" ref="H29" si="7">H20+H28</f>
        <v>-30828.760000000126</v>
      </c>
      <c r="I29" s="89">
        <v>0</v>
      </c>
      <c r="J29" s="89"/>
      <c r="K29" s="89"/>
    </row>
    <row r="30" spans="1:11" ht="18" x14ac:dyDescent="0.25">
      <c r="A30" s="19"/>
      <c r="B30" s="20"/>
      <c r="C30" s="20"/>
      <c r="D30" s="20"/>
      <c r="E30" s="20"/>
      <c r="F30" s="20"/>
      <c r="G30" s="20"/>
      <c r="H30" s="20"/>
      <c r="I30" s="21"/>
      <c r="J30" s="21"/>
      <c r="K30" s="21"/>
    </row>
    <row r="31" spans="1:11" ht="15.75" x14ac:dyDescent="0.25">
      <c r="A31" s="159" t="s">
        <v>116</v>
      </c>
      <c r="B31" s="176"/>
      <c r="C31" s="176"/>
      <c r="D31" s="176"/>
      <c r="E31" s="176"/>
      <c r="F31" s="176"/>
      <c r="G31" s="176"/>
      <c r="H31" s="176"/>
      <c r="I31" s="176"/>
      <c r="J31" s="176"/>
      <c r="K31" s="176"/>
    </row>
    <row r="32" spans="1:11" ht="15.75" x14ac:dyDescent="0.25">
      <c r="A32" s="34"/>
      <c r="B32" s="35"/>
      <c r="C32" s="35"/>
      <c r="D32" s="35"/>
      <c r="E32" s="35"/>
      <c r="F32" s="35"/>
      <c r="G32" s="35"/>
      <c r="H32" s="35"/>
      <c r="I32" s="99"/>
      <c r="J32" s="35"/>
      <c r="K32" s="35"/>
    </row>
    <row r="33" spans="1:11" ht="27" customHeight="1" x14ac:dyDescent="0.25">
      <c r="A33" s="28"/>
      <c r="B33" s="29"/>
      <c r="C33" s="29"/>
      <c r="D33" s="30"/>
      <c r="E33" s="31"/>
      <c r="F33" s="3" t="s">
        <v>210</v>
      </c>
      <c r="G33" s="3" t="s">
        <v>193</v>
      </c>
      <c r="H33" s="3" t="s">
        <v>182</v>
      </c>
      <c r="I33" s="3" t="s">
        <v>183</v>
      </c>
      <c r="J33" s="3" t="s">
        <v>173</v>
      </c>
      <c r="K33" s="3" t="s">
        <v>173</v>
      </c>
    </row>
    <row r="34" spans="1:11" ht="16.5" customHeight="1" x14ac:dyDescent="0.25">
      <c r="A34" s="160">
        <v>1</v>
      </c>
      <c r="B34" s="161"/>
      <c r="C34" s="161"/>
      <c r="D34" s="161"/>
      <c r="E34" s="162"/>
      <c r="F34" s="3">
        <v>2</v>
      </c>
      <c r="G34" s="3">
        <v>3</v>
      </c>
      <c r="H34" s="3">
        <v>4</v>
      </c>
      <c r="I34" s="3">
        <v>5</v>
      </c>
      <c r="J34" s="3" t="s">
        <v>211</v>
      </c>
      <c r="K34" s="3" t="s">
        <v>212</v>
      </c>
    </row>
    <row r="35" spans="1:11" ht="30" customHeight="1" x14ac:dyDescent="0.25">
      <c r="A35" s="150" t="s">
        <v>117</v>
      </c>
      <c r="B35" s="151"/>
      <c r="C35" s="151"/>
      <c r="D35" s="151"/>
      <c r="E35" s="152"/>
      <c r="F35" s="95">
        <v>0</v>
      </c>
      <c r="G35" s="95">
        <v>0</v>
      </c>
      <c r="H35" s="95">
        <v>16160.34</v>
      </c>
      <c r="I35" s="95">
        <v>0</v>
      </c>
      <c r="J35" s="47"/>
      <c r="K35" s="48"/>
    </row>
    <row r="36" spans="1:11" ht="15" customHeight="1" x14ac:dyDescent="0.25">
      <c r="A36" s="155" t="s">
        <v>118</v>
      </c>
      <c r="B36" s="156"/>
      <c r="C36" s="156"/>
      <c r="D36" s="156"/>
      <c r="E36" s="156"/>
      <c r="F36" s="93">
        <f>F29+F35</f>
        <v>0</v>
      </c>
      <c r="G36" s="93">
        <f>G29+G35</f>
        <v>-18681.459999999963</v>
      </c>
      <c r="H36" s="93">
        <f>H29+H35</f>
        <v>-14668.420000000126</v>
      </c>
      <c r="I36" s="93">
        <v>0</v>
      </c>
      <c r="J36" s="93"/>
      <c r="K36" s="94"/>
    </row>
    <row r="37" spans="1:11" ht="25.5" customHeight="1" x14ac:dyDescent="0.25">
      <c r="A37" s="167" t="s">
        <v>119</v>
      </c>
      <c r="B37" s="168"/>
      <c r="C37" s="168"/>
      <c r="D37" s="168"/>
      <c r="E37" s="169"/>
      <c r="F37" s="93">
        <v>0</v>
      </c>
      <c r="G37" s="93">
        <f>G20+G28+G35-G36</f>
        <v>0</v>
      </c>
      <c r="H37" s="93">
        <f>H20+H28+H35-H36</f>
        <v>0</v>
      </c>
      <c r="I37" s="93">
        <v>0</v>
      </c>
      <c r="J37" s="93"/>
      <c r="K37" s="94"/>
    </row>
    <row r="38" spans="1:11" ht="15" customHeight="1" x14ac:dyDescent="0.25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</row>
    <row r="39" spans="1:11" ht="20.25" customHeight="1" x14ac:dyDescent="0.25">
      <c r="A39" s="177" t="s">
        <v>120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77"/>
    </row>
    <row r="40" spans="1:11" ht="29.25" customHeight="1" x14ac:dyDescent="0.25">
      <c r="A40" s="51"/>
      <c r="B40" s="52"/>
      <c r="C40" s="52"/>
      <c r="D40" s="52"/>
      <c r="E40" s="52"/>
      <c r="F40" s="52"/>
      <c r="G40" s="52"/>
      <c r="H40" s="52"/>
      <c r="I40" s="53"/>
      <c r="J40" s="53"/>
      <c r="K40" s="53"/>
    </row>
    <row r="41" spans="1:11" ht="25.5" x14ac:dyDescent="0.25">
      <c r="A41" s="54"/>
      <c r="B41" s="55"/>
      <c r="C41" s="55"/>
      <c r="D41" s="56"/>
      <c r="E41" s="57"/>
      <c r="F41" s="3" t="s">
        <v>210</v>
      </c>
      <c r="G41" s="3" t="s">
        <v>193</v>
      </c>
      <c r="H41" s="3" t="s">
        <v>182</v>
      </c>
      <c r="I41" s="3" t="s">
        <v>183</v>
      </c>
      <c r="J41" s="3" t="s">
        <v>173</v>
      </c>
      <c r="K41" s="3" t="s">
        <v>173</v>
      </c>
    </row>
    <row r="42" spans="1:11" x14ac:dyDescent="0.25">
      <c r="A42" s="160">
        <v>1</v>
      </c>
      <c r="B42" s="161"/>
      <c r="C42" s="161"/>
      <c r="D42" s="161"/>
      <c r="E42" s="162"/>
      <c r="F42" s="3">
        <v>2</v>
      </c>
      <c r="G42" s="3">
        <v>3</v>
      </c>
      <c r="H42" s="3">
        <v>4</v>
      </c>
      <c r="I42" s="3">
        <v>5</v>
      </c>
      <c r="J42" s="3" t="s">
        <v>211</v>
      </c>
      <c r="K42" s="3" t="s">
        <v>212</v>
      </c>
    </row>
    <row r="43" spans="1:11" x14ac:dyDescent="0.25">
      <c r="A43" s="150" t="s">
        <v>117</v>
      </c>
      <c r="B43" s="151"/>
      <c r="C43" s="151"/>
      <c r="D43" s="151"/>
      <c r="E43" s="152"/>
      <c r="F43" s="95">
        <v>0</v>
      </c>
      <c r="G43" s="95">
        <f>F46</f>
        <v>0</v>
      </c>
      <c r="H43" s="95">
        <f>G46</f>
        <v>0</v>
      </c>
      <c r="I43" s="95">
        <v>0</v>
      </c>
      <c r="J43" s="95"/>
      <c r="K43" s="96"/>
    </row>
    <row r="44" spans="1:11" ht="27" customHeight="1" x14ac:dyDescent="0.25">
      <c r="A44" s="150" t="s">
        <v>4</v>
      </c>
      <c r="B44" s="151"/>
      <c r="C44" s="151"/>
      <c r="D44" s="151"/>
      <c r="E44" s="152"/>
      <c r="F44" s="95">
        <v>0</v>
      </c>
      <c r="G44" s="95">
        <v>0</v>
      </c>
      <c r="H44" s="95">
        <v>0</v>
      </c>
      <c r="I44" s="95">
        <v>0</v>
      </c>
      <c r="J44" s="95"/>
      <c r="K44" s="96"/>
    </row>
    <row r="45" spans="1:11" x14ac:dyDescent="0.25">
      <c r="A45" s="150" t="s">
        <v>121</v>
      </c>
      <c r="B45" s="153"/>
      <c r="C45" s="153"/>
      <c r="D45" s="153"/>
      <c r="E45" s="154"/>
      <c r="F45" s="95">
        <v>0</v>
      </c>
      <c r="G45" s="95">
        <v>0</v>
      </c>
      <c r="H45" s="95">
        <v>0</v>
      </c>
      <c r="I45" s="95">
        <v>0</v>
      </c>
      <c r="J45" s="95"/>
      <c r="K45" s="96"/>
    </row>
    <row r="46" spans="1:11" ht="15" customHeight="1" x14ac:dyDescent="0.25">
      <c r="A46" s="155" t="s">
        <v>118</v>
      </c>
      <c r="B46" s="156"/>
      <c r="C46" s="156"/>
      <c r="D46" s="156"/>
      <c r="E46" s="156"/>
      <c r="F46" s="97">
        <f>F43-F44+F45</f>
        <v>0</v>
      </c>
      <c r="G46" s="97">
        <f t="shared" ref="G46" si="8">G43-G44+G45</f>
        <v>0</v>
      </c>
      <c r="H46" s="97">
        <f t="shared" ref="H46" si="9">H43-H44+H45</f>
        <v>0</v>
      </c>
      <c r="I46" s="97">
        <v>0</v>
      </c>
      <c r="J46" s="97"/>
      <c r="K46" s="98"/>
    </row>
    <row r="48" spans="1:11" x14ac:dyDescent="0.25">
      <c r="A48" s="157"/>
      <c r="B48" s="158"/>
      <c r="C48" s="158"/>
      <c r="D48" s="158"/>
      <c r="E48" s="158"/>
      <c r="F48" s="158"/>
      <c r="G48" s="158"/>
      <c r="H48" s="158"/>
      <c r="I48" s="158"/>
      <c r="J48" s="158"/>
      <c r="K48" s="158"/>
    </row>
  </sheetData>
  <mergeCells count="33">
    <mergeCell ref="A42:E42"/>
    <mergeCell ref="A22:K22"/>
    <mergeCell ref="A26:E26"/>
    <mergeCell ref="A27:E27"/>
    <mergeCell ref="A28:E28"/>
    <mergeCell ref="A31:K31"/>
    <mergeCell ref="A36:E36"/>
    <mergeCell ref="A37:E37"/>
    <mergeCell ref="A39:K39"/>
    <mergeCell ref="A35:E35"/>
    <mergeCell ref="A34:E34"/>
    <mergeCell ref="A7:K7"/>
    <mergeCell ref="A8:K8"/>
    <mergeCell ref="A10:K10"/>
    <mergeCell ref="A13:E13"/>
    <mergeCell ref="A29:E29"/>
    <mergeCell ref="A19:E19"/>
    <mergeCell ref="A20:E20"/>
    <mergeCell ref="A25:E25"/>
    <mergeCell ref="A18:E18"/>
    <mergeCell ref="A14:E14"/>
    <mergeCell ref="A15:E15"/>
    <mergeCell ref="A16:E16"/>
    <mergeCell ref="A43:E43"/>
    <mergeCell ref="A44:E44"/>
    <mergeCell ref="A45:E45"/>
    <mergeCell ref="A46:E46"/>
    <mergeCell ref="A48:K48"/>
    <mergeCell ref="A1:F1"/>
    <mergeCell ref="A2:F2"/>
    <mergeCell ref="A3:F3"/>
    <mergeCell ref="A4:F4"/>
    <mergeCell ref="A5:K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3"/>
  <sheetViews>
    <sheetView zoomScaleNormal="100" workbookViewId="0">
      <selection activeCell="E30" sqref="E30"/>
    </sheetView>
  </sheetViews>
  <sheetFormatPr defaultRowHeight="15" x14ac:dyDescent="0.25"/>
  <cols>
    <col min="1" max="1" width="7.42578125" bestFit="1" customWidth="1"/>
    <col min="2" max="2" width="8.28515625" customWidth="1"/>
    <col min="3" max="3" width="6" customWidth="1"/>
    <col min="4" max="4" width="45.42578125" bestFit="1" customWidth="1"/>
    <col min="5" max="5" width="24.7109375" customWidth="1"/>
    <col min="6" max="6" width="25.28515625" customWidth="1"/>
    <col min="7" max="7" width="22.85546875" customWidth="1"/>
    <col min="8" max="8" width="20.85546875" customWidth="1"/>
    <col min="9" max="9" width="9.140625" customWidth="1"/>
    <col min="10" max="10" width="7.85546875" customWidth="1"/>
  </cols>
  <sheetData>
    <row r="1" spans="1:10" ht="42" customHeight="1" x14ac:dyDescent="0.25">
      <c r="A1" s="159" t="s">
        <v>184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15.75" customHeight="1" x14ac:dyDescent="0.25">
      <c r="A2" s="159" t="s">
        <v>27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10" ht="18" x14ac:dyDescent="0.25">
      <c r="A3" s="4"/>
      <c r="B3" s="4"/>
      <c r="C3" s="4"/>
      <c r="D3" s="4"/>
      <c r="E3" s="22"/>
      <c r="F3" s="4"/>
      <c r="G3" s="4"/>
      <c r="H3" s="5"/>
      <c r="I3" s="5"/>
    </row>
    <row r="4" spans="1:10" ht="18" customHeight="1" x14ac:dyDescent="0.25">
      <c r="A4" s="159" t="s">
        <v>8</v>
      </c>
      <c r="B4" s="159"/>
      <c r="C4" s="159"/>
      <c r="D4" s="159"/>
      <c r="E4" s="159"/>
      <c r="F4" s="159"/>
      <c r="G4" s="159"/>
      <c r="H4" s="159"/>
      <c r="I4" s="159"/>
      <c r="J4" s="159"/>
    </row>
    <row r="5" spans="1:10" ht="18" x14ac:dyDescent="0.25">
      <c r="A5" s="4"/>
      <c r="B5" s="4"/>
      <c r="C5" s="4"/>
      <c r="D5" s="4"/>
      <c r="E5" s="22"/>
      <c r="F5" s="4"/>
      <c r="G5" s="4"/>
      <c r="H5" s="5"/>
      <c r="I5" s="5"/>
    </row>
    <row r="6" spans="1:10" ht="15.75" customHeight="1" x14ac:dyDescent="0.25">
      <c r="A6" s="159" t="s">
        <v>1</v>
      </c>
      <c r="B6" s="159"/>
      <c r="C6" s="159"/>
      <c r="D6" s="159"/>
      <c r="E6" s="159"/>
      <c r="F6" s="159"/>
      <c r="G6" s="159"/>
      <c r="H6" s="159"/>
      <c r="I6" s="159"/>
      <c r="J6" s="159"/>
    </row>
    <row r="7" spans="1:10" ht="18" x14ac:dyDescent="0.25">
      <c r="A7" s="4"/>
      <c r="B7" s="4"/>
      <c r="C7" s="4"/>
      <c r="D7" s="4"/>
      <c r="E7" s="22"/>
      <c r="F7" s="4"/>
      <c r="G7" s="4"/>
      <c r="H7" s="5"/>
      <c r="I7" s="5"/>
    </row>
    <row r="8" spans="1:10" ht="25.5" x14ac:dyDescent="0.25">
      <c r="A8" s="18" t="s">
        <v>9</v>
      </c>
      <c r="B8" s="17" t="s">
        <v>10</v>
      </c>
      <c r="C8" s="17" t="s">
        <v>11</v>
      </c>
      <c r="D8" s="17" t="s">
        <v>7</v>
      </c>
      <c r="E8" s="17" t="s">
        <v>207</v>
      </c>
      <c r="F8" s="18" t="s">
        <v>181</v>
      </c>
      <c r="G8" s="18" t="s">
        <v>182</v>
      </c>
      <c r="H8" s="18" t="s">
        <v>183</v>
      </c>
      <c r="I8" s="18" t="s">
        <v>173</v>
      </c>
      <c r="J8" s="18" t="s">
        <v>173</v>
      </c>
    </row>
    <row r="9" spans="1:10" x14ac:dyDescent="0.25">
      <c r="A9" s="181">
        <v>1</v>
      </c>
      <c r="B9" s="182"/>
      <c r="C9" s="183"/>
      <c r="D9" s="17">
        <v>2</v>
      </c>
      <c r="E9" s="17">
        <v>3</v>
      </c>
      <c r="F9" s="18">
        <v>4</v>
      </c>
      <c r="G9" s="18">
        <v>5</v>
      </c>
      <c r="H9" s="18">
        <v>6</v>
      </c>
      <c r="I9" s="18" t="s">
        <v>206</v>
      </c>
      <c r="J9" s="18" t="s">
        <v>177</v>
      </c>
    </row>
    <row r="10" spans="1:10" ht="15.75" customHeight="1" x14ac:dyDescent="0.25">
      <c r="A10" s="9">
        <v>6</v>
      </c>
      <c r="B10" s="9"/>
      <c r="C10" s="9"/>
      <c r="D10" s="9" t="s">
        <v>12</v>
      </c>
      <c r="E10" s="68">
        <f>E11+E14+E16+E19+E23+E30+E29+E28</f>
        <v>314037.29000000004</v>
      </c>
      <c r="F10" s="68">
        <f t="shared" ref="F10:H10" si="0">F11+F14+F16+F19+F23+F30+F29+F28</f>
        <v>598534.75</v>
      </c>
      <c r="G10" s="68">
        <f t="shared" si="0"/>
        <v>599769.23999999987</v>
      </c>
      <c r="H10" s="68">
        <f t="shared" si="0"/>
        <v>359847.15</v>
      </c>
      <c r="I10" s="68">
        <f t="shared" ref="I10:I33" si="1">(H10/E10)*100</f>
        <v>114.5873950192348</v>
      </c>
      <c r="J10" s="68">
        <f>(H10/G10)*100</f>
        <v>59.99760007698962</v>
      </c>
    </row>
    <row r="11" spans="1:10" ht="15" customHeight="1" x14ac:dyDescent="0.25">
      <c r="A11" s="9"/>
      <c r="B11" s="14">
        <v>63</v>
      </c>
      <c r="C11" s="179" t="s">
        <v>168</v>
      </c>
      <c r="D11" s="180"/>
      <c r="E11" s="68">
        <f>E12+E13</f>
        <v>270666.41000000003</v>
      </c>
      <c r="F11" s="68">
        <f t="shared" ref="F11:G11" si="2">F12+F13</f>
        <v>538476.63</v>
      </c>
      <c r="G11" s="68">
        <f t="shared" si="2"/>
        <v>537936.69999999995</v>
      </c>
      <c r="H11" s="68">
        <f t="shared" ref="H11" si="3">H12+H13</f>
        <v>320752.09999999998</v>
      </c>
      <c r="I11" s="68">
        <f t="shared" si="1"/>
        <v>118.50458281838516</v>
      </c>
      <c r="J11" s="68">
        <f t="shared" ref="J11:J33" si="4">(H11/G11)*100</f>
        <v>59.626364960784414</v>
      </c>
    </row>
    <row r="12" spans="1:10" x14ac:dyDescent="0.25">
      <c r="A12" s="10"/>
      <c r="B12" s="10"/>
      <c r="C12" s="11" t="s">
        <v>40</v>
      </c>
      <c r="D12" s="11" t="s">
        <v>41</v>
      </c>
      <c r="E12" s="78">
        <v>256791.41</v>
      </c>
      <c r="F12" s="62">
        <v>538476.63</v>
      </c>
      <c r="G12" s="62">
        <v>537936.69999999995</v>
      </c>
      <c r="H12" s="62">
        <v>320752.09999999998</v>
      </c>
      <c r="I12" s="68">
        <f t="shared" si="1"/>
        <v>124.9076439122321</v>
      </c>
      <c r="J12" s="68">
        <f t="shared" si="4"/>
        <v>59.626364960784414</v>
      </c>
    </row>
    <row r="13" spans="1:10" x14ac:dyDescent="0.25">
      <c r="A13" s="10"/>
      <c r="B13" s="25"/>
      <c r="C13" s="11" t="s">
        <v>42</v>
      </c>
      <c r="D13" s="11" t="s">
        <v>43</v>
      </c>
      <c r="E13" s="78">
        <v>13875</v>
      </c>
      <c r="F13" s="62">
        <v>0</v>
      </c>
      <c r="G13" s="62">
        <v>0</v>
      </c>
      <c r="H13" s="62">
        <v>0</v>
      </c>
      <c r="I13" s="68">
        <f t="shared" si="1"/>
        <v>0</v>
      </c>
      <c r="J13" s="68" t="e">
        <f t="shared" si="4"/>
        <v>#DIV/0!</v>
      </c>
    </row>
    <row r="14" spans="1:10" x14ac:dyDescent="0.25">
      <c r="A14" s="10"/>
      <c r="B14" s="14">
        <v>64</v>
      </c>
      <c r="C14" s="14"/>
      <c r="D14" s="14" t="s">
        <v>46</v>
      </c>
      <c r="E14" s="68">
        <f>E15</f>
        <v>0</v>
      </c>
      <c r="F14" s="68">
        <f t="shared" ref="F14:H14" si="5">F15</f>
        <v>1</v>
      </c>
      <c r="G14" s="68">
        <f t="shared" si="5"/>
        <v>1</v>
      </c>
      <c r="H14" s="68">
        <f t="shared" si="5"/>
        <v>0.03</v>
      </c>
      <c r="I14" s="68" t="e">
        <f t="shared" si="1"/>
        <v>#DIV/0!</v>
      </c>
      <c r="J14" s="68">
        <f t="shared" si="4"/>
        <v>3</v>
      </c>
    </row>
    <row r="15" spans="1:10" s="38" customFormat="1" x14ac:dyDescent="0.25">
      <c r="A15" s="11"/>
      <c r="B15" s="16"/>
      <c r="C15" s="16" t="s">
        <v>47</v>
      </c>
      <c r="D15" s="16" t="s">
        <v>48</v>
      </c>
      <c r="E15" s="69">
        <v>0</v>
      </c>
      <c r="F15" s="62">
        <v>1</v>
      </c>
      <c r="G15" s="62">
        <v>1</v>
      </c>
      <c r="H15" s="62">
        <v>0.03</v>
      </c>
      <c r="I15" s="68" t="e">
        <f t="shared" si="1"/>
        <v>#DIV/0!</v>
      </c>
      <c r="J15" s="68">
        <f t="shared" si="4"/>
        <v>3</v>
      </c>
    </row>
    <row r="16" spans="1:10" ht="15" customHeight="1" x14ac:dyDescent="0.25">
      <c r="A16" s="10"/>
      <c r="B16" s="14">
        <v>65</v>
      </c>
      <c r="C16" s="179" t="s">
        <v>170</v>
      </c>
      <c r="D16" s="180"/>
      <c r="E16" s="68">
        <f>E17+E18</f>
        <v>695</v>
      </c>
      <c r="F16" s="68">
        <f t="shared" ref="F16:G16" si="6">F17+F18</f>
        <v>0</v>
      </c>
      <c r="G16" s="68">
        <f t="shared" si="6"/>
        <v>0</v>
      </c>
      <c r="H16" s="68">
        <f t="shared" ref="H16" si="7">H17+H18</f>
        <v>0</v>
      </c>
      <c r="I16" s="68">
        <f t="shared" si="1"/>
        <v>0</v>
      </c>
      <c r="J16" s="68" t="e">
        <f t="shared" si="4"/>
        <v>#DIV/0!</v>
      </c>
    </row>
    <row r="17" spans="1:10" s="38" customFormat="1" x14ac:dyDescent="0.25">
      <c r="A17" s="11"/>
      <c r="B17" s="16"/>
      <c r="C17" s="16" t="s">
        <v>47</v>
      </c>
      <c r="D17" s="16" t="s">
        <v>48</v>
      </c>
      <c r="E17" s="69">
        <v>0</v>
      </c>
      <c r="F17" s="62">
        <v>0</v>
      </c>
      <c r="G17" s="62">
        <v>0</v>
      </c>
      <c r="H17" s="62">
        <v>0</v>
      </c>
      <c r="I17" s="68" t="e">
        <f t="shared" si="1"/>
        <v>#DIV/0!</v>
      </c>
      <c r="J17" s="68" t="e">
        <f t="shared" si="4"/>
        <v>#DIV/0!</v>
      </c>
    </row>
    <row r="18" spans="1:10" ht="15" customHeight="1" x14ac:dyDescent="0.25">
      <c r="A18" s="10"/>
      <c r="B18" s="10"/>
      <c r="C18" s="11" t="s">
        <v>44</v>
      </c>
      <c r="D18" s="15" t="s">
        <v>45</v>
      </c>
      <c r="E18" s="82">
        <v>695</v>
      </c>
      <c r="F18" s="62">
        <v>0</v>
      </c>
      <c r="G18" s="62">
        <v>0</v>
      </c>
      <c r="H18" s="62">
        <v>0</v>
      </c>
      <c r="I18" s="68">
        <f t="shared" si="1"/>
        <v>0</v>
      </c>
      <c r="J18" s="68" t="e">
        <f t="shared" si="4"/>
        <v>#DIV/0!</v>
      </c>
    </row>
    <row r="19" spans="1:10" ht="15" customHeight="1" x14ac:dyDescent="0.25">
      <c r="A19" s="10"/>
      <c r="B19" s="14">
        <v>66</v>
      </c>
      <c r="C19" s="179" t="s">
        <v>171</v>
      </c>
      <c r="D19" s="180"/>
      <c r="E19" s="68">
        <f>E20+E22+E21</f>
        <v>1950.9299999999998</v>
      </c>
      <c r="F19" s="68">
        <f t="shared" ref="F19:G19" si="8">F20+F22+F21</f>
        <v>3420</v>
      </c>
      <c r="G19" s="68">
        <f t="shared" si="8"/>
        <v>3420</v>
      </c>
      <c r="H19" s="68">
        <f t="shared" ref="H19" si="9">H20+H22</f>
        <v>1946.94</v>
      </c>
      <c r="I19" s="68">
        <f t="shared" si="1"/>
        <v>99.795482154664711</v>
      </c>
      <c r="J19" s="68">
        <f t="shared" si="4"/>
        <v>56.928070175438592</v>
      </c>
    </row>
    <row r="20" spans="1:10" s="38" customFormat="1" x14ac:dyDescent="0.25">
      <c r="A20" s="11"/>
      <c r="B20" s="16"/>
      <c r="C20" s="16" t="s">
        <v>47</v>
      </c>
      <c r="D20" s="16" t="s">
        <v>48</v>
      </c>
      <c r="E20" s="69">
        <v>947.54</v>
      </c>
      <c r="F20" s="62">
        <v>1420</v>
      </c>
      <c r="G20" s="62">
        <v>1420</v>
      </c>
      <c r="H20" s="62">
        <v>1050.24</v>
      </c>
      <c r="I20" s="68">
        <f t="shared" si="1"/>
        <v>110.83859256601305</v>
      </c>
      <c r="J20" s="68">
        <f t="shared" si="4"/>
        <v>73.960563380281684</v>
      </c>
    </row>
    <row r="21" spans="1:10" s="38" customFormat="1" ht="15" customHeight="1" x14ac:dyDescent="0.25">
      <c r="A21" s="11"/>
      <c r="B21" s="16"/>
      <c r="C21" s="16" t="s">
        <v>176</v>
      </c>
      <c r="D21" s="127" t="s">
        <v>174</v>
      </c>
      <c r="E21" s="69">
        <v>0</v>
      </c>
      <c r="F21" s="62">
        <v>0</v>
      </c>
      <c r="G21" s="62">
        <v>0</v>
      </c>
      <c r="H21" s="62">
        <v>0</v>
      </c>
      <c r="I21" s="68" t="e">
        <f t="shared" si="1"/>
        <v>#DIV/0!</v>
      </c>
      <c r="J21" s="68" t="e">
        <f t="shared" si="4"/>
        <v>#DIV/0!</v>
      </c>
    </row>
    <row r="22" spans="1:10" s="38" customFormat="1" x14ac:dyDescent="0.25">
      <c r="A22" s="11"/>
      <c r="B22" s="16"/>
      <c r="C22" s="16" t="s">
        <v>49</v>
      </c>
      <c r="D22" s="16" t="s">
        <v>50</v>
      </c>
      <c r="E22" s="69">
        <v>1003.39</v>
      </c>
      <c r="F22" s="62">
        <v>2000</v>
      </c>
      <c r="G22" s="62">
        <v>2000</v>
      </c>
      <c r="H22" s="62">
        <v>896.7</v>
      </c>
      <c r="I22" s="68">
        <f t="shared" si="1"/>
        <v>89.367045715026066</v>
      </c>
      <c r="J22" s="68">
        <f t="shared" si="4"/>
        <v>44.835000000000001</v>
      </c>
    </row>
    <row r="23" spans="1:10" ht="15" customHeight="1" x14ac:dyDescent="0.25">
      <c r="A23" s="10"/>
      <c r="B23" s="10">
        <v>67</v>
      </c>
      <c r="C23" s="179" t="s">
        <v>169</v>
      </c>
      <c r="D23" s="180"/>
      <c r="E23" s="68">
        <f>E24+E25+E26+E27</f>
        <v>31967.180000000004</v>
      </c>
      <c r="F23" s="68">
        <f t="shared" ref="F23:H23" si="10">F24+F25+F26+F27</f>
        <v>44216.38</v>
      </c>
      <c r="G23" s="68">
        <f t="shared" si="10"/>
        <v>47021.69</v>
      </c>
      <c r="H23" s="68">
        <f t="shared" si="10"/>
        <v>29754.640000000003</v>
      </c>
      <c r="I23" s="68">
        <f t="shared" si="1"/>
        <v>93.078713855898457</v>
      </c>
      <c r="J23" s="68">
        <f t="shared" si="4"/>
        <v>63.278542306752485</v>
      </c>
    </row>
    <row r="24" spans="1:10" x14ac:dyDescent="0.25">
      <c r="A24" s="14"/>
      <c r="B24" s="14"/>
      <c r="C24" s="11" t="s">
        <v>51</v>
      </c>
      <c r="D24" s="11" t="s">
        <v>13</v>
      </c>
      <c r="E24" s="77">
        <v>5636.85</v>
      </c>
      <c r="F24" s="77">
        <v>13121.88</v>
      </c>
      <c r="G24" s="77">
        <v>15857.62</v>
      </c>
      <c r="H24" s="77">
        <f>H43+H56+H57+H103</f>
        <v>7401.25</v>
      </c>
      <c r="I24" s="68">
        <f t="shared" si="1"/>
        <v>131.30116997968724</v>
      </c>
      <c r="J24" s="68">
        <f t="shared" si="4"/>
        <v>46.673145150407187</v>
      </c>
    </row>
    <row r="25" spans="1:10" x14ac:dyDescent="0.25">
      <c r="A25" s="14"/>
      <c r="B25" s="14"/>
      <c r="C25" s="11" t="s">
        <v>56</v>
      </c>
      <c r="D25" s="11" t="s">
        <v>57</v>
      </c>
      <c r="E25" s="77">
        <v>25640.560000000001</v>
      </c>
      <c r="F25" s="77">
        <v>31094.5</v>
      </c>
      <c r="G25" s="77">
        <v>31164.07</v>
      </c>
      <c r="H25" s="77">
        <f>H46+H60+H74+H84+H94+H106</f>
        <v>22353.390000000003</v>
      </c>
      <c r="I25" s="68">
        <f t="shared" si="1"/>
        <v>87.179804185244009</v>
      </c>
      <c r="J25" s="68">
        <f t="shared" si="4"/>
        <v>71.728083013547334</v>
      </c>
    </row>
    <row r="26" spans="1:10" ht="15" customHeight="1" x14ac:dyDescent="0.25">
      <c r="A26" s="10"/>
      <c r="B26" s="10"/>
      <c r="C26" s="11" t="s">
        <v>44</v>
      </c>
      <c r="D26" s="15" t="s">
        <v>45</v>
      </c>
      <c r="E26" s="71">
        <v>0</v>
      </c>
      <c r="F26" s="71">
        <v>0</v>
      </c>
      <c r="G26" s="71">
        <v>0</v>
      </c>
      <c r="H26" s="71">
        <v>0</v>
      </c>
      <c r="I26" s="68" t="e">
        <f t="shared" si="1"/>
        <v>#DIV/0!</v>
      </c>
      <c r="J26" s="68" t="e">
        <f t="shared" si="4"/>
        <v>#DIV/0!</v>
      </c>
    </row>
    <row r="27" spans="1:10" ht="15" customHeight="1" x14ac:dyDescent="0.25">
      <c r="A27" s="10"/>
      <c r="B27" s="10"/>
      <c r="C27" s="11" t="s">
        <v>164</v>
      </c>
      <c r="D27" s="15" t="s">
        <v>165</v>
      </c>
      <c r="E27" s="71">
        <f>E63</f>
        <v>689.77</v>
      </c>
      <c r="F27" s="71">
        <f t="shared" ref="F27:H27" si="11">F63</f>
        <v>0</v>
      </c>
      <c r="G27" s="71">
        <f t="shared" si="11"/>
        <v>0</v>
      </c>
      <c r="H27" s="71">
        <f t="shared" si="11"/>
        <v>0</v>
      </c>
      <c r="I27" s="68">
        <f t="shared" si="1"/>
        <v>0</v>
      </c>
      <c r="J27" s="68" t="e">
        <f t="shared" si="4"/>
        <v>#DIV/0!</v>
      </c>
    </row>
    <row r="28" spans="1:10" ht="15" customHeight="1" x14ac:dyDescent="0.25">
      <c r="A28" s="10"/>
      <c r="B28" s="10">
        <v>639</v>
      </c>
      <c r="C28" s="126" t="s">
        <v>164</v>
      </c>
      <c r="D28" s="15" t="s">
        <v>165</v>
      </c>
      <c r="E28" s="71">
        <f>E48</f>
        <v>0</v>
      </c>
      <c r="F28" s="71">
        <f t="shared" ref="F28:H28" si="12">F48</f>
        <v>0</v>
      </c>
      <c r="G28" s="71">
        <v>0</v>
      </c>
      <c r="H28" s="71">
        <f t="shared" si="12"/>
        <v>0</v>
      </c>
      <c r="I28" s="68" t="e">
        <f t="shared" si="1"/>
        <v>#DIV/0!</v>
      </c>
      <c r="J28" s="68" t="e">
        <f t="shared" si="4"/>
        <v>#DIV/0!</v>
      </c>
    </row>
    <row r="29" spans="1:10" x14ac:dyDescent="0.25">
      <c r="A29" s="10"/>
      <c r="B29" s="25">
        <v>639</v>
      </c>
      <c r="C29" s="11" t="s">
        <v>54</v>
      </c>
      <c r="D29" s="11" t="s">
        <v>55</v>
      </c>
      <c r="E29" s="88">
        <v>8757.77</v>
      </c>
      <c r="F29" s="88">
        <v>12420.74</v>
      </c>
      <c r="G29" s="88">
        <v>11389.85</v>
      </c>
      <c r="H29" s="88">
        <f>H49+H64</f>
        <v>7393.44</v>
      </c>
      <c r="I29" s="68">
        <f t="shared" si="1"/>
        <v>84.421490858974366</v>
      </c>
      <c r="J29" s="68">
        <f t="shared" si="4"/>
        <v>64.912531771709013</v>
      </c>
    </row>
    <row r="30" spans="1:10" x14ac:dyDescent="0.25">
      <c r="A30" s="10"/>
      <c r="B30" s="10">
        <v>68</v>
      </c>
      <c r="C30" s="11" t="s">
        <v>47</v>
      </c>
      <c r="D30" s="11" t="s">
        <v>172</v>
      </c>
      <c r="E30" s="77">
        <v>0</v>
      </c>
      <c r="F30" s="77">
        <v>0</v>
      </c>
      <c r="G30" s="77">
        <v>0</v>
      </c>
      <c r="H30" s="77">
        <v>0</v>
      </c>
      <c r="I30" s="68" t="e">
        <f t="shared" si="1"/>
        <v>#DIV/0!</v>
      </c>
      <c r="J30" s="68" t="e">
        <f t="shared" si="4"/>
        <v>#DIV/0!</v>
      </c>
    </row>
    <row r="31" spans="1:10" x14ac:dyDescent="0.25">
      <c r="A31" s="12">
        <v>7</v>
      </c>
      <c r="B31" s="13"/>
      <c r="C31" s="13"/>
      <c r="D31" s="23" t="s">
        <v>14</v>
      </c>
      <c r="E31" s="68">
        <f>E32</f>
        <v>0</v>
      </c>
      <c r="F31" s="68">
        <f t="shared" ref="F31:H31" si="13">F32</f>
        <v>0</v>
      </c>
      <c r="G31" s="68">
        <f t="shared" si="13"/>
        <v>0</v>
      </c>
      <c r="H31" s="68">
        <f t="shared" si="13"/>
        <v>0</v>
      </c>
      <c r="I31" s="68" t="e">
        <f t="shared" si="1"/>
        <v>#DIV/0!</v>
      </c>
      <c r="J31" s="68" t="e">
        <f t="shared" si="4"/>
        <v>#DIV/0!</v>
      </c>
    </row>
    <row r="32" spans="1:10" x14ac:dyDescent="0.25">
      <c r="A32" s="14"/>
      <c r="B32" s="14">
        <v>72</v>
      </c>
      <c r="C32" s="14"/>
      <c r="D32" s="24" t="s">
        <v>35</v>
      </c>
      <c r="E32" s="69">
        <f>E33</f>
        <v>0</v>
      </c>
      <c r="F32" s="69">
        <f t="shared" ref="F32:H32" si="14">F33</f>
        <v>0</v>
      </c>
      <c r="G32" s="69">
        <f t="shared" si="14"/>
        <v>0</v>
      </c>
      <c r="H32" s="69">
        <f t="shared" si="14"/>
        <v>0</v>
      </c>
      <c r="I32" s="68" t="e">
        <f t="shared" si="1"/>
        <v>#DIV/0!</v>
      </c>
      <c r="J32" s="68" t="e">
        <f t="shared" si="4"/>
        <v>#DIV/0!</v>
      </c>
    </row>
    <row r="33" spans="1:10" x14ac:dyDescent="0.25">
      <c r="A33" s="14"/>
      <c r="B33" s="14"/>
      <c r="C33" s="11" t="s">
        <v>52</v>
      </c>
      <c r="D33" s="11" t="s">
        <v>53</v>
      </c>
      <c r="E33" s="77">
        <v>0</v>
      </c>
      <c r="F33" s="62">
        <v>0</v>
      </c>
      <c r="G33" s="62">
        <v>0</v>
      </c>
      <c r="H33" s="62">
        <v>0</v>
      </c>
      <c r="I33" s="68" t="e">
        <f t="shared" si="1"/>
        <v>#DIV/0!</v>
      </c>
      <c r="J33" s="68" t="e">
        <f t="shared" si="4"/>
        <v>#DIV/0!</v>
      </c>
    </row>
    <row r="34" spans="1:10" x14ac:dyDescent="0.25">
      <c r="A34" s="83"/>
      <c r="B34" s="83"/>
      <c r="C34" s="84"/>
      <c r="D34" s="84"/>
      <c r="E34" s="85"/>
      <c r="F34" s="86"/>
      <c r="G34" s="86"/>
      <c r="H34" s="86"/>
      <c r="I34" s="86"/>
      <c r="J34" s="87"/>
    </row>
    <row r="35" spans="1:10" ht="6.75" customHeight="1" x14ac:dyDescent="0.25"/>
    <row r="37" spans="1:10" ht="15.75" customHeight="1" x14ac:dyDescent="0.25">
      <c r="A37" s="159" t="s">
        <v>15</v>
      </c>
      <c r="B37" s="159"/>
      <c r="C37" s="159"/>
      <c r="D37" s="159"/>
      <c r="E37" s="159"/>
      <c r="F37" s="159"/>
      <c r="G37" s="159"/>
      <c r="H37" s="159"/>
      <c r="I37" s="159"/>
      <c r="J37" s="159"/>
    </row>
    <row r="38" spans="1:10" ht="18" x14ac:dyDescent="0.25">
      <c r="A38" s="4"/>
      <c r="B38" s="4"/>
      <c r="C38" s="4"/>
      <c r="D38" s="4"/>
      <c r="E38" s="22"/>
      <c r="F38" s="4"/>
      <c r="G38" s="4"/>
      <c r="H38" s="5"/>
      <c r="I38" s="5"/>
    </row>
    <row r="39" spans="1:10" ht="25.5" x14ac:dyDescent="0.25">
      <c r="A39" s="18" t="s">
        <v>9</v>
      </c>
      <c r="B39" s="17" t="s">
        <v>10</v>
      </c>
      <c r="C39" s="17" t="s">
        <v>11</v>
      </c>
      <c r="D39" s="17" t="s">
        <v>16</v>
      </c>
      <c r="E39" s="17" t="s">
        <v>207</v>
      </c>
      <c r="F39" s="18" t="s">
        <v>181</v>
      </c>
      <c r="G39" s="18" t="s">
        <v>182</v>
      </c>
      <c r="H39" s="18" t="s">
        <v>183</v>
      </c>
      <c r="I39" s="18" t="s">
        <v>173</v>
      </c>
      <c r="J39" s="18" t="s">
        <v>173</v>
      </c>
    </row>
    <row r="40" spans="1:10" x14ac:dyDescent="0.25">
      <c r="A40" s="181">
        <v>1</v>
      </c>
      <c r="B40" s="182"/>
      <c r="C40" s="183"/>
      <c r="D40" s="17">
        <v>2</v>
      </c>
      <c r="E40" s="17">
        <v>3</v>
      </c>
      <c r="F40" s="18">
        <v>4</v>
      </c>
      <c r="G40" s="18">
        <v>5</v>
      </c>
      <c r="H40" s="18">
        <v>6</v>
      </c>
      <c r="I40" s="18" t="s">
        <v>206</v>
      </c>
      <c r="J40" s="18" t="s">
        <v>177</v>
      </c>
    </row>
    <row r="41" spans="1:10" ht="15.75" customHeight="1" x14ac:dyDescent="0.25">
      <c r="A41" s="9">
        <v>3</v>
      </c>
      <c r="B41" s="9"/>
      <c r="C41" s="9"/>
      <c r="D41" s="9" t="s">
        <v>17</v>
      </c>
      <c r="E41" s="68">
        <f>E42+E55+E70+E81+E91</f>
        <v>294345.28999999998</v>
      </c>
      <c r="F41" s="68">
        <f>F42+F55+F70+F81+F91</f>
        <v>610106.21</v>
      </c>
      <c r="G41" s="68">
        <f>G42+G55+G70+G81+G91</f>
        <v>623488</v>
      </c>
      <c r="H41" s="68">
        <f>H42+H55+H70+H81+H91</f>
        <v>365982.14</v>
      </c>
      <c r="I41" s="68">
        <f t="shared" ref="I41:I72" si="15">(H41/E41)*100</f>
        <v>124.33769196714512</v>
      </c>
      <c r="J41" s="68">
        <f>(H41/G41)*100</f>
        <v>58.699147377335251</v>
      </c>
    </row>
    <row r="42" spans="1:10" ht="15.75" customHeight="1" x14ac:dyDescent="0.25">
      <c r="A42" s="9"/>
      <c r="B42" s="14">
        <v>31</v>
      </c>
      <c r="C42" s="14"/>
      <c r="D42" s="14" t="s">
        <v>18</v>
      </c>
      <c r="E42" s="68">
        <f>E43+E44+E46+E47+E49+E51+E52+E53+E54+E48+E50+E45</f>
        <v>235834.75</v>
      </c>
      <c r="F42" s="68">
        <f t="shared" ref="F42:H42" si="16">F43+F44+F46+F47+F49+F51+F52+F53+F54+F48+F50+F45</f>
        <v>493348.72</v>
      </c>
      <c r="G42" s="68">
        <f t="shared" si="16"/>
        <v>493751.32999999996</v>
      </c>
      <c r="H42" s="68">
        <f t="shared" si="16"/>
        <v>305277.38999999996</v>
      </c>
      <c r="I42" s="68">
        <f t="shared" si="15"/>
        <v>129.44546552193853</v>
      </c>
      <c r="J42" s="68">
        <f t="shared" ref="J42:J105" si="17">(H42/G42)*100</f>
        <v>61.828165607169097</v>
      </c>
    </row>
    <row r="43" spans="1:10" x14ac:dyDescent="0.25">
      <c r="A43" s="10"/>
      <c r="B43" s="10"/>
      <c r="C43" s="11" t="s">
        <v>51</v>
      </c>
      <c r="D43" s="11" t="s">
        <v>13</v>
      </c>
      <c r="E43" s="77">
        <f>'POSEBNI DIO'!E19+'POSEBNI DIO'!E24+'POSEBNI DIO'!E45+'POSEBNI DIO'!E56</f>
        <v>1685.55</v>
      </c>
      <c r="F43" s="77">
        <f>'POSEBNI DIO'!F19+'POSEBNI DIO'!F24+'POSEBNI DIO'!F45+'POSEBNI DIO'!F56</f>
        <v>10927.98</v>
      </c>
      <c r="G43" s="77">
        <f>'POSEBNI DIO'!G19+'POSEBNI DIO'!G24+'POSEBNI DIO'!G45+'POSEBNI DIO'!G56</f>
        <v>11885.62</v>
      </c>
      <c r="H43" s="77">
        <f>'POSEBNI DIO'!H19+'POSEBNI DIO'!H24+'POSEBNI DIO'!H45+'POSEBNI DIO'!H56</f>
        <v>5999.41</v>
      </c>
      <c r="I43" s="68">
        <f t="shared" si="15"/>
        <v>355.93189166740825</v>
      </c>
      <c r="J43" s="68">
        <f t="shared" si="17"/>
        <v>50.476205700670221</v>
      </c>
    </row>
    <row r="44" spans="1:10" x14ac:dyDescent="0.25">
      <c r="A44" s="10"/>
      <c r="B44" s="10"/>
      <c r="C44" s="16" t="s">
        <v>47</v>
      </c>
      <c r="D44" s="16" t="s">
        <v>48</v>
      </c>
      <c r="E44" s="70">
        <f>'POSEBNI DIO'!E88</f>
        <v>0</v>
      </c>
      <c r="F44" s="70">
        <f>'POSEBNI DIO'!F88</f>
        <v>0</v>
      </c>
      <c r="G44" s="70">
        <f>'POSEBNI DIO'!G88</f>
        <v>0</v>
      </c>
      <c r="H44" s="70">
        <f>'POSEBNI DIO'!H88</f>
        <v>0</v>
      </c>
      <c r="I44" s="68" t="e">
        <f t="shared" si="15"/>
        <v>#DIV/0!</v>
      </c>
      <c r="J44" s="68" t="e">
        <f t="shared" si="17"/>
        <v>#DIV/0!</v>
      </c>
    </row>
    <row r="45" spans="1:10" x14ac:dyDescent="0.25">
      <c r="A45" s="10"/>
      <c r="B45" s="10"/>
      <c r="C45" s="125" t="s">
        <v>47</v>
      </c>
      <c r="D45" s="16" t="s">
        <v>174</v>
      </c>
      <c r="E45" s="70">
        <f>'POSEBNI DIO'!E93</f>
        <v>0</v>
      </c>
      <c r="F45" s="70">
        <f>'POSEBNI DIO'!F93</f>
        <v>0</v>
      </c>
      <c r="G45" s="70">
        <f>'POSEBNI DIO'!G93</f>
        <v>0</v>
      </c>
      <c r="H45" s="70">
        <f>'POSEBNI DIO'!H93</f>
        <v>0</v>
      </c>
      <c r="I45" s="68" t="e">
        <f t="shared" si="15"/>
        <v>#DIV/0!</v>
      </c>
      <c r="J45" s="68" t="e">
        <f t="shared" si="17"/>
        <v>#DIV/0!</v>
      </c>
    </row>
    <row r="46" spans="1:10" x14ac:dyDescent="0.25">
      <c r="A46" s="14"/>
      <c r="B46" s="14"/>
      <c r="C46" s="11" t="s">
        <v>56</v>
      </c>
      <c r="D46" s="11" t="s">
        <v>57</v>
      </c>
      <c r="E46" s="77">
        <v>0</v>
      </c>
      <c r="F46" s="77">
        <v>0</v>
      </c>
      <c r="G46" s="77">
        <v>0</v>
      </c>
      <c r="H46" s="77">
        <f>'POSEBNI DIO'!H19</f>
        <v>0</v>
      </c>
      <c r="I46" s="68" t="e">
        <f t="shared" si="15"/>
        <v>#DIV/0!</v>
      </c>
      <c r="J46" s="68" t="e">
        <f t="shared" si="17"/>
        <v>#DIV/0!</v>
      </c>
    </row>
    <row r="47" spans="1:10" ht="15" customHeight="1" x14ac:dyDescent="0.25">
      <c r="A47" s="10"/>
      <c r="B47" s="10"/>
      <c r="C47" s="11" t="s">
        <v>44</v>
      </c>
      <c r="D47" s="15" t="s">
        <v>45</v>
      </c>
      <c r="E47" s="71">
        <v>0</v>
      </c>
      <c r="F47" s="62">
        <v>0</v>
      </c>
      <c r="G47" s="62">
        <v>0</v>
      </c>
      <c r="H47" s="62">
        <v>0</v>
      </c>
      <c r="I47" s="68" t="e">
        <f t="shared" si="15"/>
        <v>#DIV/0!</v>
      </c>
      <c r="J47" s="68" t="e">
        <f t="shared" si="17"/>
        <v>#DIV/0!</v>
      </c>
    </row>
    <row r="48" spans="1:10" ht="15" customHeight="1" x14ac:dyDescent="0.25">
      <c r="A48" s="10"/>
      <c r="B48" s="10"/>
      <c r="C48" s="11" t="s">
        <v>164</v>
      </c>
      <c r="D48" s="15" t="s">
        <v>165</v>
      </c>
      <c r="E48" s="71">
        <f>'POSEBNI DIO'!E58</f>
        <v>0</v>
      </c>
      <c r="F48" s="71">
        <f>'POSEBNI DIO'!F58</f>
        <v>0</v>
      </c>
      <c r="G48" s="71">
        <f>'POSEBNI DIO'!G58</f>
        <v>475.86</v>
      </c>
      <c r="H48" s="71">
        <f>'POSEBNI DIO'!H58</f>
        <v>0</v>
      </c>
      <c r="I48" s="68" t="e">
        <f t="shared" si="15"/>
        <v>#DIV/0!</v>
      </c>
      <c r="J48" s="68">
        <f t="shared" si="17"/>
        <v>0</v>
      </c>
    </row>
    <row r="49" spans="1:10" x14ac:dyDescent="0.25">
      <c r="A49" s="10"/>
      <c r="B49" s="25"/>
      <c r="C49" s="11" t="s">
        <v>54</v>
      </c>
      <c r="D49" s="11" t="s">
        <v>55</v>
      </c>
      <c r="E49" s="77">
        <f>'POSEBNI DIO'!E49+'POSEBNI DIO'!E62+'POSEBNI DIO'!E71</f>
        <v>6858.77</v>
      </c>
      <c r="F49" s="77">
        <f>'POSEBNI DIO'!F49+'POSEBNI DIO'!F62+'POSEBNI DIO'!F71</f>
        <v>12420.740000000002</v>
      </c>
      <c r="G49" s="77">
        <f>'POSEBNI DIO'!G49+'POSEBNI DIO'!G62+'POSEBNI DIO'!G71</f>
        <v>6536.13</v>
      </c>
      <c r="H49" s="77">
        <f>'POSEBNI DIO'!H49+'POSEBNI DIO'!H62+'POSEBNI DIO'!H71</f>
        <v>7393.44</v>
      </c>
      <c r="I49" s="68">
        <f t="shared" si="15"/>
        <v>107.79542104488122</v>
      </c>
      <c r="J49" s="68">
        <f t="shared" si="17"/>
        <v>113.11647718145139</v>
      </c>
    </row>
    <row r="50" spans="1:10" x14ac:dyDescent="0.25">
      <c r="A50" s="10"/>
      <c r="B50" s="25"/>
      <c r="C50" s="11" t="s">
        <v>54</v>
      </c>
      <c r="D50" s="11" t="s">
        <v>190</v>
      </c>
      <c r="E50" s="77">
        <f>'POSEBNI DIO'!E51</f>
        <v>0</v>
      </c>
      <c r="F50" s="77">
        <f>'POSEBNI DIO'!F51</f>
        <v>0</v>
      </c>
      <c r="G50" s="77">
        <f>'POSEBNI DIO'!G51</f>
        <v>4853.72</v>
      </c>
      <c r="H50" s="77">
        <f>'POSEBNI DIO'!H51</f>
        <v>0</v>
      </c>
      <c r="I50" s="68" t="e">
        <f t="shared" si="15"/>
        <v>#DIV/0!</v>
      </c>
      <c r="J50" s="68">
        <f t="shared" si="17"/>
        <v>0</v>
      </c>
    </row>
    <row r="51" spans="1:10" x14ac:dyDescent="0.25">
      <c r="A51" s="10"/>
      <c r="B51" s="10"/>
      <c r="C51" s="11" t="s">
        <v>40</v>
      </c>
      <c r="D51" s="11" t="s">
        <v>41</v>
      </c>
      <c r="E51" s="77">
        <f>'POSEBNI DIO'!E108</f>
        <v>227290.43</v>
      </c>
      <c r="F51" s="77">
        <f>'POSEBNI DIO'!F108</f>
        <v>470000</v>
      </c>
      <c r="G51" s="77">
        <f>'POSEBNI DIO'!G108</f>
        <v>470000</v>
      </c>
      <c r="H51" s="77">
        <f>'POSEBNI DIO'!H108</f>
        <v>291884.53999999998</v>
      </c>
      <c r="I51" s="68">
        <f t="shared" si="15"/>
        <v>128.4191947720808</v>
      </c>
      <c r="J51" s="68">
        <f t="shared" si="17"/>
        <v>62.10309361702128</v>
      </c>
    </row>
    <row r="52" spans="1:10" x14ac:dyDescent="0.25">
      <c r="A52" s="10"/>
      <c r="B52" s="25"/>
      <c r="C52" s="11" t="s">
        <v>42</v>
      </c>
      <c r="D52" s="11" t="s">
        <v>43</v>
      </c>
      <c r="E52" s="77">
        <v>0</v>
      </c>
      <c r="F52" s="62">
        <v>0</v>
      </c>
      <c r="G52" s="62">
        <v>0</v>
      </c>
      <c r="H52" s="62">
        <v>0</v>
      </c>
      <c r="I52" s="68" t="e">
        <f t="shared" si="15"/>
        <v>#DIV/0!</v>
      </c>
      <c r="J52" s="68" t="e">
        <f t="shared" si="17"/>
        <v>#DIV/0!</v>
      </c>
    </row>
    <row r="53" spans="1:10" s="38" customFormat="1" x14ac:dyDescent="0.25">
      <c r="A53" s="11"/>
      <c r="B53" s="16"/>
      <c r="C53" s="16" t="s">
        <v>49</v>
      </c>
      <c r="D53" s="16" t="s">
        <v>50</v>
      </c>
      <c r="E53" s="70">
        <f>'POSEBNI DIO'!E116</f>
        <v>0</v>
      </c>
      <c r="F53" s="70">
        <f>'POSEBNI DIO'!F116</f>
        <v>0</v>
      </c>
      <c r="G53" s="70">
        <f>'POSEBNI DIO'!G116</f>
        <v>0</v>
      </c>
      <c r="H53" s="70">
        <f>'POSEBNI DIO'!H116</f>
        <v>0</v>
      </c>
      <c r="I53" s="68" t="e">
        <f t="shared" si="15"/>
        <v>#DIV/0!</v>
      </c>
      <c r="J53" s="68" t="e">
        <f t="shared" si="17"/>
        <v>#DIV/0!</v>
      </c>
    </row>
    <row r="54" spans="1:10" x14ac:dyDescent="0.25">
      <c r="A54" s="14"/>
      <c r="B54" s="14"/>
      <c r="C54" s="11" t="s">
        <v>52</v>
      </c>
      <c r="D54" s="11" t="s">
        <v>53</v>
      </c>
      <c r="E54" s="77">
        <v>0</v>
      </c>
      <c r="F54" s="62">
        <v>0</v>
      </c>
      <c r="G54" s="62">
        <v>0</v>
      </c>
      <c r="H54" s="62">
        <v>0</v>
      </c>
      <c r="I54" s="68" t="e">
        <f t="shared" si="15"/>
        <v>#DIV/0!</v>
      </c>
      <c r="J54" s="68" t="e">
        <f t="shared" si="17"/>
        <v>#DIV/0!</v>
      </c>
    </row>
    <row r="55" spans="1:10" x14ac:dyDescent="0.25">
      <c r="A55" s="10"/>
      <c r="B55" s="10">
        <v>32</v>
      </c>
      <c r="C55" s="11"/>
      <c r="D55" s="10" t="s">
        <v>30</v>
      </c>
      <c r="E55" s="79">
        <f>E56+E58+E60+E61+E63+E64+E65+E67+E68+E69+E57+E59+E66+E62</f>
        <v>58058.1</v>
      </c>
      <c r="F55" s="79">
        <f t="shared" ref="F55:H55" si="18">F56+F58+F60+F61+F63+F64+F65+F67+F68+F69+F57+F59+F66+F62</f>
        <v>116207.49</v>
      </c>
      <c r="G55" s="79">
        <f>G56+G58+G60+G61+G63+G64+G65+G67+G68+G69+G57+G59+G66+G62</f>
        <v>128943.67</v>
      </c>
      <c r="H55" s="79">
        <f t="shared" si="18"/>
        <v>60276.98000000001</v>
      </c>
      <c r="I55" s="68">
        <f t="shared" si="15"/>
        <v>103.82182675630102</v>
      </c>
      <c r="J55" s="68">
        <f t="shared" si="17"/>
        <v>46.746753834445705</v>
      </c>
    </row>
    <row r="56" spans="1:10" x14ac:dyDescent="0.25">
      <c r="A56" s="10"/>
      <c r="B56" s="10"/>
      <c r="C56" s="11" t="s">
        <v>51</v>
      </c>
      <c r="D56" s="11" t="s">
        <v>13</v>
      </c>
      <c r="E56" s="77">
        <f>'POSEBNI DIO'!E13+'POSEBNI DIO'!E25+'POSEBNI DIO'!E46+'POSEBNI DIO'!E57+'POSEBNI DIO'!E68</f>
        <v>834.84</v>
      </c>
      <c r="F56" s="77">
        <f>'POSEBNI DIO'!F13+'POSEBNI DIO'!F25+'POSEBNI DIO'!F46+'POSEBNI DIO'!F57+'POSEBNI DIO'!F68</f>
        <v>2393.9</v>
      </c>
      <c r="G56" s="77">
        <f>'POSEBNI DIO'!G13+'POSEBNI DIO'!G25+'POSEBNI DIO'!G46+'POSEBNI DIO'!G57+'POSEBNI DIO'!G68</f>
        <v>4172</v>
      </c>
      <c r="H56" s="77">
        <f>'POSEBNI DIO'!H13+'POSEBNI DIO'!H25+'POSEBNI DIO'!H46+'POSEBNI DIO'!H57+'POSEBNI DIO'!H68</f>
        <v>1401.84</v>
      </c>
      <c r="I56" s="68">
        <f t="shared" si="15"/>
        <v>167.91720569210867</v>
      </c>
      <c r="J56" s="68">
        <f t="shared" si="17"/>
        <v>33.601150527325025</v>
      </c>
    </row>
    <row r="57" spans="1:10" x14ac:dyDescent="0.25">
      <c r="A57" s="10"/>
      <c r="B57" s="10"/>
      <c r="C57" s="11" t="s">
        <v>51</v>
      </c>
      <c r="D57" s="11" t="s">
        <v>189</v>
      </c>
      <c r="E57" s="77">
        <f>'POSEBNI DIO'!E15</f>
        <v>0</v>
      </c>
      <c r="F57" s="77">
        <f>'POSEBNI DIO'!F15</f>
        <v>0</v>
      </c>
      <c r="G57" s="77">
        <f>'POSEBNI DIO'!G15</f>
        <v>0</v>
      </c>
      <c r="H57" s="77">
        <f>'POSEBNI DIO'!H15</f>
        <v>0</v>
      </c>
      <c r="I57" s="68" t="e">
        <f t="shared" si="15"/>
        <v>#DIV/0!</v>
      </c>
      <c r="J57" s="68" t="e">
        <f t="shared" si="17"/>
        <v>#DIV/0!</v>
      </c>
    </row>
    <row r="58" spans="1:10" x14ac:dyDescent="0.25">
      <c r="A58" s="10"/>
      <c r="B58" s="10"/>
      <c r="C58" s="16" t="s">
        <v>47</v>
      </c>
      <c r="D58" s="16" t="s">
        <v>48</v>
      </c>
      <c r="E58" s="70">
        <f>'POSEBNI DIO'!E89+'POSEBNI DIO'!E123</f>
        <v>243.16</v>
      </c>
      <c r="F58" s="70">
        <f>'POSEBNI DIO'!F89+'POSEBNI DIO'!F123</f>
        <v>1421</v>
      </c>
      <c r="G58" s="70">
        <f>'POSEBNI DIO'!G89+'POSEBNI DIO'!G123</f>
        <v>1421</v>
      </c>
      <c r="H58" s="70">
        <f>'POSEBNI DIO'!H89+'POSEBNI DIO'!H123</f>
        <v>300.93</v>
      </c>
      <c r="I58" s="68">
        <f t="shared" si="15"/>
        <v>123.75801941108735</v>
      </c>
      <c r="J58" s="68">
        <f t="shared" si="17"/>
        <v>21.177339901477833</v>
      </c>
    </row>
    <row r="59" spans="1:10" x14ac:dyDescent="0.25">
      <c r="A59" s="10"/>
      <c r="B59" s="10"/>
      <c r="C59" s="125" t="s">
        <v>47</v>
      </c>
      <c r="D59" s="16" t="s">
        <v>174</v>
      </c>
      <c r="E59" s="70">
        <f>'POSEBNI DIO'!E94+'POSEBNI DIO'!E128+'POSEBNI DIO'!E35</f>
        <v>149.31</v>
      </c>
      <c r="F59" s="70">
        <f>'POSEBNI DIO'!F94+'POSEBNI DIO'!F128+'POSEBNI DIO'!F35</f>
        <v>0</v>
      </c>
      <c r="G59" s="70">
        <f>'POSEBNI DIO'!G94+'POSEBNI DIO'!G128+'POSEBNI DIO'!G35</f>
        <v>2503.92</v>
      </c>
      <c r="H59" s="70">
        <f>'POSEBNI DIO'!H94+'POSEBNI DIO'!H128+'POSEBNI DIO'!H35</f>
        <v>664</v>
      </c>
      <c r="I59" s="68">
        <f t="shared" si="15"/>
        <v>444.71234344652066</v>
      </c>
      <c r="J59" s="68">
        <f t="shared" si="17"/>
        <v>26.518419118821683</v>
      </c>
    </row>
    <row r="60" spans="1:10" x14ac:dyDescent="0.25">
      <c r="A60" s="14"/>
      <c r="B60" s="14"/>
      <c r="C60" s="11" t="s">
        <v>56</v>
      </c>
      <c r="D60" s="11" t="s">
        <v>57</v>
      </c>
      <c r="E60" s="77">
        <f>'POSEBNI DIO'!E20+'POSEBNI DIO'!E98+'POSEBNI DIO'!E133+'POSEBNI DIO'!E150</f>
        <v>25103.13</v>
      </c>
      <c r="F60" s="77">
        <f>'POSEBNI DIO'!F20+'POSEBNI DIO'!F98+'POSEBNI DIO'!F133+'POSEBNI DIO'!F150</f>
        <v>49025.96</v>
      </c>
      <c r="G60" s="77">
        <f>'POSEBNI DIO'!G20+'POSEBNI DIO'!G98+'POSEBNI DIO'!G133+'POSEBNI DIO'!G150</f>
        <v>49286.28</v>
      </c>
      <c r="H60" s="77">
        <f>'POSEBNI DIO'!H20+'POSEBNI DIO'!H98+'POSEBNI DIO'!H133+'POSEBNI DIO'!H150</f>
        <v>22168.510000000002</v>
      </c>
      <c r="I60" s="68">
        <f t="shared" si="15"/>
        <v>88.309744641405274</v>
      </c>
      <c r="J60" s="68">
        <f t="shared" si="17"/>
        <v>44.979069225756142</v>
      </c>
    </row>
    <row r="61" spans="1:10" ht="15" customHeight="1" x14ac:dyDescent="0.25">
      <c r="A61" s="10"/>
      <c r="B61" s="10"/>
      <c r="C61" s="11" t="s">
        <v>44</v>
      </c>
      <c r="D61" s="15" t="s">
        <v>45</v>
      </c>
      <c r="E61" s="71">
        <f>'POSEBNI DIO'!E102</f>
        <v>0</v>
      </c>
      <c r="F61" s="71">
        <f>'POSEBNI DIO'!F102</f>
        <v>0</v>
      </c>
      <c r="G61" s="71">
        <f>'POSEBNI DIO'!G102</f>
        <v>0</v>
      </c>
      <c r="H61" s="71">
        <f>'POSEBNI DIO'!H102</f>
        <v>0</v>
      </c>
      <c r="I61" s="68" t="e">
        <f t="shared" si="15"/>
        <v>#DIV/0!</v>
      </c>
      <c r="J61" s="68" t="e">
        <f t="shared" si="17"/>
        <v>#DIV/0!</v>
      </c>
    </row>
    <row r="62" spans="1:10" ht="15" customHeight="1" x14ac:dyDescent="0.25">
      <c r="A62" s="10"/>
      <c r="B62" s="10"/>
      <c r="C62" s="11" t="s">
        <v>44</v>
      </c>
      <c r="D62" s="15" t="s">
        <v>205</v>
      </c>
      <c r="E62" s="71">
        <f>'POSEBNI DIO'!E105</f>
        <v>0</v>
      </c>
      <c r="F62" s="71">
        <f>'POSEBNI DIO'!F105</f>
        <v>0</v>
      </c>
      <c r="G62" s="71">
        <f>'POSEBNI DIO'!G105</f>
        <v>5195.08</v>
      </c>
      <c r="H62" s="71">
        <f>'POSEBNI DIO'!H105</f>
        <v>3046.98</v>
      </c>
      <c r="I62" s="68" t="e">
        <f t="shared" si="15"/>
        <v>#DIV/0!</v>
      </c>
      <c r="J62" s="68">
        <f t="shared" si="17"/>
        <v>58.651262348221778</v>
      </c>
    </row>
    <row r="63" spans="1:10" x14ac:dyDescent="0.25">
      <c r="A63" s="10"/>
      <c r="B63" s="10"/>
      <c r="C63" s="11" t="s">
        <v>164</v>
      </c>
      <c r="D63" s="15" t="s">
        <v>165</v>
      </c>
      <c r="E63" s="71">
        <f>'POSEBNI DIO'!E80</f>
        <v>689.77</v>
      </c>
      <c r="F63" s="71">
        <f>'POSEBNI DIO'!F80</f>
        <v>0</v>
      </c>
      <c r="G63" s="71">
        <f>'POSEBNI DIO'!G80</f>
        <v>0</v>
      </c>
      <c r="H63" s="71">
        <f>'POSEBNI DIO'!H80</f>
        <v>0</v>
      </c>
      <c r="I63" s="68">
        <f t="shared" si="15"/>
        <v>0</v>
      </c>
      <c r="J63" s="68" t="e">
        <f t="shared" si="17"/>
        <v>#DIV/0!</v>
      </c>
    </row>
    <row r="64" spans="1:10" x14ac:dyDescent="0.25">
      <c r="A64" s="10"/>
      <c r="B64" s="25"/>
      <c r="C64" s="11" t="s">
        <v>54</v>
      </c>
      <c r="D64" s="11" t="s">
        <v>55</v>
      </c>
      <c r="E64" s="77">
        <f>'POSEBNI DIO'!E50+'POSEBNI DIO'!E63+'POSEBNI DIO'!E72</f>
        <v>1242.0999999999999</v>
      </c>
      <c r="F64" s="77">
        <f>'POSEBNI DIO'!F50+'POSEBNI DIO'!F63+'POSEBNI DIO'!F72</f>
        <v>0</v>
      </c>
      <c r="G64" s="77">
        <f>'POSEBNI DIO'!G50+'POSEBNI DIO'!G63+'POSEBNI DIO'!G72</f>
        <v>0</v>
      </c>
      <c r="H64" s="77">
        <f>'POSEBNI DIO'!H50+'POSEBNI DIO'!H63+'POSEBNI DIO'!H72</f>
        <v>0</v>
      </c>
      <c r="I64" s="68">
        <f t="shared" si="15"/>
        <v>0</v>
      </c>
      <c r="J64" s="68" t="e">
        <f t="shared" si="17"/>
        <v>#DIV/0!</v>
      </c>
    </row>
    <row r="65" spans="1:10" x14ac:dyDescent="0.25">
      <c r="A65" s="10"/>
      <c r="B65" s="10"/>
      <c r="C65" s="11" t="s">
        <v>40</v>
      </c>
      <c r="D65" s="11" t="s">
        <v>41</v>
      </c>
      <c r="E65" s="77">
        <f>'POSEBNI DIO'!E109+'POSEBNI DIO'!E41+'POSEBNI DIO'!E140</f>
        <v>28468.9</v>
      </c>
      <c r="F65" s="77">
        <f>'POSEBNI DIO'!F109+'POSEBNI DIO'!F41+'POSEBNI DIO'!F140</f>
        <v>62476.630000000005</v>
      </c>
      <c r="G65" s="77">
        <f>'POSEBNI DIO'!G109+'POSEBNI DIO'!G41+'POSEBNI DIO'!G140</f>
        <v>60409.81</v>
      </c>
      <c r="H65" s="77">
        <f>'POSEBNI DIO'!H109+'POSEBNI DIO'!H41+'POSEBNI DIO'!H140</f>
        <v>28969.32</v>
      </c>
      <c r="I65" s="68">
        <f t="shared" si="15"/>
        <v>101.75777778558357</v>
      </c>
      <c r="J65" s="68">
        <f t="shared" si="17"/>
        <v>47.954661668361481</v>
      </c>
    </row>
    <row r="66" spans="1:10" x14ac:dyDescent="0.25">
      <c r="A66" s="10"/>
      <c r="B66" s="10"/>
      <c r="C66" s="11" t="s">
        <v>40</v>
      </c>
      <c r="D66" s="11" t="s">
        <v>204</v>
      </c>
      <c r="E66" s="77">
        <f>'POSEBNI DIO'!E83+'POSEBNI DIO'!E113+'POSEBNI DIO'!E144</f>
        <v>796</v>
      </c>
      <c r="F66" s="77">
        <f>'POSEBNI DIO'!F83+'POSEBNI DIO'!F113+'POSEBNI DIO'!F144</f>
        <v>0</v>
      </c>
      <c r="G66" s="77">
        <f>'POSEBNI DIO'!G83+'POSEBNI DIO'!G113+'POSEBNI DIO'!G144</f>
        <v>5065.58</v>
      </c>
      <c r="H66" s="77">
        <f>'POSEBNI DIO'!H83+'POSEBNI DIO'!H113+'POSEBNI DIO'!H144</f>
        <v>3194.4</v>
      </c>
      <c r="I66" s="68">
        <f t="shared" si="15"/>
        <v>401.3065326633166</v>
      </c>
      <c r="J66" s="68">
        <f t="shared" si="17"/>
        <v>63.060893323173261</v>
      </c>
    </row>
    <row r="67" spans="1:10" x14ac:dyDescent="0.25">
      <c r="A67" s="10"/>
      <c r="B67" s="25"/>
      <c r="C67" s="11" t="s">
        <v>42</v>
      </c>
      <c r="D67" s="11" t="s">
        <v>43</v>
      </c>
      <c r="E67" s="77">
        <v>0</v>
      </c>
      <c r="F67" s="62">
        <v>0</v>
      </c>
      <c r="G67" s="62">
        <v>0</v>
      </c>
      <c r="H67" s="62">
        <v>0</v>
      </c>
      <c r="I67" s="68" t="e">
        <f t="shared" si="15"/>
        <v>#DIV/0!</v>
      </c>
      <c r="J67" s="68" t="e">
        <f t="shared" si="17"/>
        <v>#DIV/0!</v>
      </c>
    </row>
    <row r="68" spans="1:10" s="38" customFormat="1" x14ac:dyDescent="0.25">
      <c r="A68" s="11"/>
      <c r="B68" s="16"/>
      <c r="C68" s="16" t="s">
        <v>49</v>
      </c>
      <c r="D68" s="16" t="s">
        <v>50</v>
      </c>
      <c r="E68" s="70">
        <f>'POSEBNI DIO'!E117</f>
        <v>530.89</v>
      </c>
      <c r="F68" s="70">
        <f>'POSEBNI DIO'!F117</f>
        <v>890</v>
      </c>
      <c r="G68" s="70">
        <f>'POSEBNI DIO'!G117</f>
        <v>890</v>
      </c>
      <c r="H68" s="70">
        <f>'POSEBNI DIO'!H117</f>
        <v>531</v>
      </c>
      <c r="I68" s="68">
        <f t="shared" si="15"/>
        <v>100.02071992314792</v>
      </c>
      <c r="J68" s="68">
        <f t="shared" si="17"/>
        <v>59.662921348314605</v>
      </c>
    </row>
    <row r="69" spans="1:10" x14ac:dyDescent="0.25">
      <c r="A69" s="14"/>
      <c r="B69" s="14"/>
      <c r="C69" s="11" t="s">
        <v>52</v>
      </c>
      <c r="D69" s="11" t="s">
        <v>53</v>
      </c>
      <c r="E69" s="77">
        <v>0</v>
      </c>
      <c r="F69" s="62">
        <v>0</v>
      </c>
      <c r="G69" s="62">
        <v>0</v>
      </c>
      <c r="H69" s="62">
        <v>0</v>
      </c>
      <c r="I69" s="68" t="e">
        <f t="shared" si="15"/>
        <v>#DIV/0!</v>
      </c>
      <c r="J69" s="68" t="e">
        <f t="shared" si="17"/>
        <v>#DIV/0!</v>
      </c>
    </row>
    <row r="70" spans="1:10" x14ac:dyDescent="0.25">
      <c r="A70" s="10"/>
      <c r="B70" s="10">
        <v>34</v>
      </c>
      <c r="C70" s="11"/>
      <c r="D70" s="10" t="s">
        <v>58</v>
      </c>
      <c r="E70" s="79">
        <f>E72+E71+E74+E75+E76+E77+E78+E79+E80+E73</f>
        <v>215.95</v>
      </c>
      <c r="F70" s="79">
        <f t="shared" ref="F70:H70" si="19">F72+F71+F74+F75+F76+F77+F78+F79+F80+F73</f>
        <v>550</v>
      </c>
      <c r="G70" s="79">
        <f t="shared" si="19"/>
        <v>550</v>
      </c>
      <c r="H70" s="79">
        <f t="shared" si="19"/>
        <v>184.88</v>
      </c>
      <c r="I70" s="68">
        <f t="shared" si="15"/>
        <v>85.612410280157448</v>
      </c>
      <c r="J70" s="68">
        <f t="shared" si="17"/>
        <v>33.61454545454545</v>
      </c>
    </row>
    <row r="71" spans="1:10" x14ac:dyDescent="0.25">
      <c r="A71" s="10"/>
      <c r="B71" s="10"/>
      <c r="C71" s="11" t="s">
        <v>51</v>
      </c>
      <c r="D71" s="11" t="s">
        <v>13</v>
      </c>
      <c r="E71" s="77">
        <v>0</v>
      </c>
      <c r="F71" s="62">
        <v>0</v>
      </c>
      <c r="G71" s="62">
        <v>0</v>
      </c>
      <c r="H71" s="62">
        <v>0</v>
      </c>
      <c r="I71" s="68" t="e">
        <f t="shared" si="15"/>
        <v>#DIV/0!</v>
      </c>
      <c r="J71" s="68" t="e">
        <f t="shared" si="17"/>
        <v>#DIV/0!</v>
      </c>
    </row>
    <row r="72" spans="1:10" x14ac:dyDescent="0.25">
      <c r="A72" s="10"/>
      <c r="B72" s="10"/>
      <c r="C72" s="16" t="s">
        <v>47</v>
      </c>
      <c r="D72" s="16" t="s">
        <v>48</v>
      </c>
      <c r="E72" s="70">
        <f>'POSEBNI DIO'!E90</f>
        <v>0</v>
      </c>
      <c r="F72" s="70">
        <f>'POSEBNI DIO'!F90</f>
        <v>0</v>
      </c>
      <c r="G72" s="70">
        <f>'POSEBNI DIO'!G90</f>
        <v>0</v>
      </c>
      <c r="H72" s="70">
        <f>'POSEBNI DIO'!H90</f>
        <v>0</v>
      </c>
      <c r="I72" s="68" t="e">
        <f t="shared" si="15"/>
        <v>#DIV/0!</v>
      </c>
      <c r="J72" s="68" t="e">
        <f t="shared" si="17"/>
        <v>#DIV/0!</v>
      </c>
    </row>
    <row r="73" spans="1:10" x14ac:dyDescent="0.25">
      <c r="A73" s="10"/>
      <c r="B73" s="10"/>
      <c r="C73" s="16" t="s">
        <v>47</v>
      </c>
      <c r="D73" s="16" t="s">
        <v>174</v>
      </c>
      <c r="E73" s="70">
        <f>'POSEBNI DIO'!E95</f>
        <v>8.25</v>
      </c>
      <c r="F73" s="70">
        <f>'POSEBNI DIO'!F95</f>
        <v>0</v>
      </c>
      <c r="G73" s="70">
        <f>'POSEBNI DIO'!G95</f>
        <v>0</v>
      </c>
      <c r="H73" s="70">
        <f>'POSEBNI DIO'!H95</f>
        <v>0</v>
      </c>
      <c r="I73" s="68">
        <f t="shared" ref="I73:I104" si="20">(H73/E73)*100</f>
        <v>0</v>
      </c>
      <c r="J73" s="68" t="e">
        <f t="shared" si="17"/>
        <v>#DIV/0!</v>
      </c>
    </row>
    <row r="74" spans="1:10" x14ac:dyDescent="0.25">
      <c r="A74" s="14"/>
      <c r="B74" s="14"/>
      <c r="C74" s="11" t="s">
        <v>56</v>
      </c>
      <c r="D74" s="11" t="s">
        <v>57</v>
      </c>
      <c r="E74" s="77">
        <f>'POSEBNI DIO'!E99</f>
        <v>207.7</v>
      </c>
      <c r="F74" s="77">
        <f>'POSEBNI DIO'!F99</f>
        <v>550</v>
      </c>
      <c r="G74" s="77">
        <f>'POSEBNI DIO'!G99</f>
        <v>550</v>
      </c>
      <c r="H74" s="77">
        <f>'POSEBNI DIO'!H99</f>
        <v>184.88</v>
      </c>
      <c r="I74" s="68">
        <f t="shared" si="20"/>
        <v>89.012999518536347</v>
      </c>
      <c r="J74" s="68">
        <f t="shared" si="17"/>
        <v>33.61454545454545</v>
      </c>
    </row>
    <row r="75" spans="1:10" ht="15" customHeight="1" x14ac:dyDescent="0.25">
      <c r="A75" s="10"/>
      <c r="B75" s="10"/>
      <c r="C75" s="11" t="s">
        <v>44</v>
      </c>
      <c r="D75" s="15" t="s">
        <v>45</v>
      </c>
      <c r="E75" s="71">
        <v>0</v>
      </c>
      <c r="F75" s="62">
        <v>0</v>
      </c>
      <c r="G75" s="62">
        <v>0</v>
      </c>
      <c r="H75" s="62">
        <v>0</v>
      </c>
      <c r="I75" s="68" t="e">
        <f t="shared" si="20"/>
        <v>#DIV/0!</v>
      </c>
      <c r="J75" s="68" t="e">
        <f t="shared" si="17"/>
        <v>#DIV/0!</v>
      </c>
    </row>
    <row r="76" spans="1:10" x14ac:dyDescent="0.25">
      <c r="A76" s="10"/>
      <c r="B76" s="25"/>
      <c r="C76" s="11" t="s">
        <v>54</v>
      </c>
      <c r="D76" s="11" t="s">
        <v>55</v>
      </c>
      <c r="E76" s="77">
        <v>0</v>
      </c>
      <c r="F76" s="62">
        <v>0</v>
      </c>
      <c r="G76" s="62">
        <v>0</v>
      </c>
      <c r="H76" s="62">
        <v>0</v>
      </c>
      <c r="I76" s="68" t="e">
        <f t="shared" si="20"/>
        <v>#DIV/0!</v>
      </c>
      <c r="J76" s="68" t="e">
        <f t="shared" si="17"/>
        <v>#DIV/0!</v>
      </c>
    </row>
    <row r="77" spans="1:10" x14ac:dyDescent="0.25">
      <c r="A77" s="10"/>
      <c r="B77" s="10"/>
      <c r="C77" s="11" t="s">
        <v>40</v>
      </c>
      <c r="D77" s="11" t="s">
        <v>41</v>
      </c>
      <c r="E77" s="77">
        <f>'POSEBNI DIO'!E110</f>
        <v>0</v>
      </c>
      <c r="F77" s="77">
        <f>'POSEBNI DIO'!F110</f>
        <v>0</v>
      </c>
      <c r="G77" s="77">
        <f>'POSEBNI DIO'!G110</f>
        <v>0</v>
      </c>
      <c r="H77" s="77">
        <f>'POSEBNI DIO'!H110</f>
        <v>0</v>
      </c>
      <c r="I77" s="68" t="e">
        <f t="shared" si="20"/>
        <v>#DIV/0!</v>
      </c>
      <c r="J77" s="68" t="e">
        <f t="shared" si="17"/>
        <v>#DIV/0!</v>
      </c>
    </row>
    <row r="78" spans="1:10" x14ac:dyDescent="0.25">
      <c r="A78" s="10"/>
      <c r="B78" s="25"/>
      <c r="C78" s="11" t="s">
        <v>42</v>
      </c>
      <c r="D78" s="11" t="s">
        <v>43</v>
      </c>
      <c r="E78" s="77">
        <v>0</v>
      </c>
      <c r="F78" s="62">
        <v>0</v>
      </c>
      <c r="G78" s="62">
        <v>0</v>
      </c>
      <c r="H78" s="62">
        <v>0</v>
      </c>
      <c r="I78" s="68" t="e">
        <f t="shared" si="20"/>
        <v>#DIV/0!</v>
      </c>
      <c r="J78" s="68" t="e">
        <f t="shared" si="17"/>
        <v>#DIV/0!</v>
      </c>
    </row>
    <row r="79" spans="1:10" s="38" customFormat="1" x14ac:dyDescent="0.25">
      <c r="A79" s="11"/>
      <c r="B79" s="16"/>
      <c r="C79" s="16" t="s">
        <v>49</v>
      </c>
      <c r="D79" s="16" t="s">
        <v>50</v>
      </c>
      <c r="E79" s="70">
        <v>0</v>
      </c>
      <c r="F79" s="76">
        <v>0</v>
      </c>
      <c r="G79" s="76">
        <v>0</v>
      </c>
      <c r="H79" s="76">
        <v>0</v>
      </c>
      <c r="I79" s="68" t="e">
        <f t="shared" si="20"/>
        <v>#DIV/0!</v>
      </c>
      <c r="J79" s="68" t="e">
        <f t="shared" si="17"/>
        <v>#DIV/0!</v>
      </c>
    </row>
    <row r="80" spans="1:10" x14ac:dyDescent="0.25">
      <c r="A80" s="14"/>
      <c r="B80" s="14"/>
      <c r="C80" s="11" t="s">
        <v>52</v>
      </c>
      <c r="D80" s="11" t="s">
        <v>53</v>
      </c>
      <c r="E80" s="77">
        <v>0</v>
      </c>
      <c r="F80" s="62">
        <v>0</v>
      </c>
      <c r="G80" s="62">
        <v>0</v>
      </c>
      <c r="H80" s="62">
        <v>0</v>
      </c>
      <c r="I80" s="68" t="e">
        <f t="shared" si="20"/>
        <v>#DIV/0!</v>
      </c>
      <c r="J80" s="68" t="e">
        <f t="shared" si="17"/>
        <v>#DIV/0!</v>
      </c>
    </row>
    <row r="81" spans="1:10" x14ac:dyDescent="0.25">
      <c r="A81" s="10"/>
      <c r="B81" s="10">
        <v>37</v>
      </c>
      <c r="C81" s="11"/>
      <c r="D81" s="10" t="s">
        <v>166</v>
      </c>
      <c r="E81" s="79">
        <f>E82+E83+E84+E85+E86+E87+E88+E89+E90</f>
        <v>0</v>
      </c>
      <c r="F81" s="79">
        <f t="shared" ref="F81:G81" si="21">F82+F83+F84+F85+F86+F87+F88+F89+F90</f>
        <v>0</v>
      </c>
      <c r="G81" s="79">
        <f t="shared" si="21"/>
        <v>0</v>
      </c>
      <c r="H81" s="79">
        <f t="shared" ref="H81" si="22">H82+H83+H84+H85+H86+H87+H88+H89+H90</f>
        <v>0</v>
      </c>
      <c r="I81" s="68" t="e">
        <f t="shared" si="20"/>
        <v>#DIV/0!</v>
      </c>
      <c r="J81" s="68" t="e">
        <f t="shared" si="17"/>
        <v>#DIV/0!</v>
      </c>
    </row>
    <row r="82" spans="1:10" x14ac:dyDescent="0.25">
      <c r="A82" s="10"/>
      <c r="B82" s="10"/>
      <c r="C82" s="11" t="s">
        <v>51</v>
      </c>
      <c r="D82" s="11" t="s">
        <v>13</v>
      </c>
      <c r="E82" s="77">
        <v>0</v>
      </c>
      <c r="F82" s="62">
        <v>0</v>
      </c>
      <c r="G82" s="62">
        <v>0</v>
      </c>
      <c r="H82" s="62">
        <v>0</v>
      </c>
      <c r="I82" s="68" t="e">
        <f t="shared" si="20"/>
        <v>#DIV/0!</v>
      </c>
      <c r="J82" s="68" t="e">
        <f t="shared" si="17"/>
        <v>#DIV/0!</v>
      </c>
    </row>
    <row r="83" spans="1:10" x14ac:dyDescent="0.25">
      <c r="A83" s="10"/>
      <c r="B83" s="10"/>
      <c r="C83" s="16" t="s">
        <v>47</v>
      </c>
      <c r="D83" s="16" t="s">
        <v>48</v>
      </c>
      <c r="E83" s="70">
        <v>0</v>
      </c>
      <c r="F83" s="62">
        <v>0</v>
      </c>
      <c r="G83" s="62">
        <v>0</v>
      </c>
      <c r="H83" s="62">
        <v>0</v>
      </c>
      <c r="I83" s="68" t="e">
        <f t="shared" si="20"/>
        <v>#DIV/0!</v>
      </c>
      <c r="J83" s="68" t="e">
        <f t="shared" si="17"/>
        <v>#DIV/0!</v>
      </c>
    </row>
    <row r="84" spans="1:10" x14ac:dyDescent="0.25">
      <c r="A84" s="14"/>
      <c r="B84" s="14"/>
      <c r="C84" s="11" t="s">
        <v>56</v>
      </c>
      <c r="D84" s="11" t="s">
        <v>57</v>
      </c>
      <c r="E84" s="77">
        <v>0</v>
      </c>
      <c r="F84" s="62">
        <v>0</v>
      </c>
      <c r="G84" s="62">
        <v>0</v>
      </c>
      <c r="H84" s="62">
        <v>0</v>
      </c>
      <c r="I84" s="68" t="e">
        <f t="shared" si="20"/>
        <v>#DIV/0!</v>
      </c>
      <c r="J84" s="68" t="e">
        <f t="shared" si="17"/>
        <v>#DIV/0!</v>
      </c>
    </row>
    <row r="85" spans="1:10" ht="15" customHeight="1" x14ac:dyDescent="0.25">
      <c r="A85" s="10"/>
      <c r="B85" s="10"/>
      <c r="C85" s="11" t="s">
        <v>44</v>
      </c>
      <c r="D85" s="15" t="s">
        <v>45</v>
      </c>
      <c r="E85" s="71">
        <v>0</v>
      </c>
      <c r="F85" s="62">
        <v>0</v>
      </c>
      <c r="G85" s="62">
        <v>0</v>
      </c>
      <c r="H85" s="62">
        <v>0</v>
      </c>
      <c r="I85" s="68" t="e">
        <f t="shared" si="20"/>
        <v>#DIV/0!</v>
      </c>
      <c r="J85" s="68" t="e">
        <f t="shared" si="17"/>
        <v>#DIV/0!</v>
      </c>
    </row>
    <row r="86" spans="1:10" x14ac:dyDescent="0.25">
      <c r="A86" s="10"/>
      <c r="B86" s="25"/>
      <c r="C86" s="11" t="s">
        <v>54</v>
      </c>
      <c r="D86" s="11" t="s">
        <v>55</v>
      </c>
      <c r="E86" s="77">
        <v>0</v>
      </c>
      <c r="F86" s="62">
        <v>0</v>
      </c>
      <c r="G86" s="62">
        <v>0</v>
      </c>
      <c r="H86" s="62">
        <v>0</v>
      </c>
      <c r="I86" s="68" t="e">
        <f t="shared" si="20"/>
        <v>#DIV/0!</v>
      </c>
      <c r="J86" s="68" t="e">
        <f t="shared" si="17"/>
        <v>#DIV/0!</v>
      </c>
    </row>
    <row r="87" spans="1:10" x14ac:dyDescent="0.25">
      <c r="A87" s="10"/>
      <c r="B87" s="10"/>
      <c r="C87" s="11" t="s">
        <v>40</v>
      </c>
      <c r="D87" s="11" t="s">
        <v>41</v>
      </c>
      <c r="E87" s="77">
        <f>'POSEBNI DIO'!E29</f>
        <v>0</v>
      </c>
      <c r="F87" s="77">
        <f>'POSEBNI DIO'!F29</f>
        <v>0</v>
      </c>
      <c r="G87" s="77">
        <f>'POSEBNI DIO'!G29</f>
        <v>0</v>
      </c>
      <c r="H87" s="77">
        <f>'POSEBNI DIO'!H29</f>
        <v>0</v>
      </c>
      <c r="I87" s="68" t="e">
        <f t="shared" si="20"/>
        <v>#DIV/0!</v>
      </c>
      <c r="J87" s="68" t="e">
        <f t="shared" si="17"/>
        <v>#DIV/0!</v>
      </c>
    </row>
    <row r="88" spans="1:10" x14ac:dyDescent="0.25">
      <c r="A88" s="10"/>
      <c r="B88" s="25"/>
      <c r="C88" s="11" t="s">
        <v>42</v>
      </c>
      <c r="D88" s="11" t="s">
        <v>43</v>
      </c>
      <c r="E88" s="77">
        <v>0</v>
      </c>
      <c r="F88" s="62">
        <v>0</v>
      </c>
      <c r="G88" s="62">
        <v>0</v>
      </c>
      <c r="H88" s="62">
        <v>0</v>
      </c>
      <c r="I88" s="68" t="e">
        <f t="shared" si="20"/>
        <v>#DIV/0!</v>
      </c>
      <c r="J88" s="68" t="e">
        <f t="shared" si="17"/>
        <v>#DIV/0!</v>
      </c>
    </row>
    <row r="89" spans="1:10" s="38" customFormat="1" x14ac:dyDescent="0.25">
      <c r="A89" s="11"/>
      <c r="B89" s="16"/>
      <c r="C89" s="16" t="s">
        <v>49</v>
      </c>
      <c r="D89" s="16" t="s">
        <v>50</v>
      </c>
      <c r="E89" s="70">
        <v>0</v>
      </c>
      <c r="F89" s="76">
        <v>0</v>
      </c>
      <c r="G89" s="76">
        <v>0</v>
      </c>
      <c r="H89" s="76">
        <v>0</v>
      </c>
      <c r="I89" s="68" t="e">
        <f t="shared" si="20"/>
        <v>#DIV/0!</v>
      </c>
      <c r="J89" s="68" t="e">
        <f t="shared" si="17"/>
        <v>#DIV/0!</v>
      </c>
    </row>
    <row r="90" spans="1:10" x14ac:dyDescent="0.25">
      <c r="A90" s="14"/>
      <c r="B90" s="14"/>
      <c r="C90" s="11" t="s">
        <v>52</v>
      </c>
      <c r="D90" s="11" t="s">
        <v>53</v>
      </c>
      <c r="E90" s="77">
        <v>0</v>
      </c>
      <c r="F90" s="62">
        <v>0</v>
      </c>
      <c r="G90" s="62">
        <v>0</v>
      </c>
      <c r="H90" s="62">
        <v>0</v>
      </c>
      <c r="I90" s="68" t="e">
        <f t="shared" si="20"/>
        <v>#DIV/0!</v>
      </c>
      <c r="J90" s="68" t="e">
        <f t="shared" si="17"/>
        <v>#DIV/0!</v>
      </c>
    </row>
    <row r="91" spans="1:10" x14ac:dyDescent="0.25">
      <c r="A91" s="10"/>
      <c r="B91" s="10">
        <v>38</v>
      </c>
      <c r="C91" s="11"/>
      <c r="D91" s="10" t="s">
        <v>59</v>
      </c>
      <c r="E91" s="79">
        <f>E92+E93+E94+E95+E96+E97+E98+E99+E100</f>
        <v>236.49</v>
      </c>
      <c r="F91" s="79">
        <f t="shared" ref="F91:G91" si="23">F92+F93+F94+F95+F96+F97+F98+F99+F100</f>
        <v>0</v>
      </c>
      <c r="G91" s="79">
        <f t="shared" si="23"/>
        <v>243</v>
      </c>
      <c r="H91" s="79">
        <f t="shared" ref="H91" si="24">H92+H93+H94+H95+H96+H97+H98+H99+H100</f>
        <v>242.89</v>
      </c>
      <c r="I91" s="68">
        <f t="shared" si="20"/>
        <v>102.70624550720959</v>
      </c>
      <c r="J91" s="68">
        <f t="shared" si="17"/>
        <v>99.954732510288054</v>
      </c>
    </row>
    <row r="92" spans="1:10" x14ac:dyDescent="0.25">
      <c r="A92" s="10"/>
      <c r="B92" s="10"/>
      <c r="C92" s="11" t="s">
        <v>51</v>
      </c>
      <c r="D92" s="11" t="s">
        <v>13</v>
      </c>
      <c r="E92" s="77">
        <v>0</v>
      </c>
      <c r="F92" s="77">
        <v>0</v>
      </c>
      <c r="G92" s="77">
        <v>0</v>
      </c>
      <c r="H92" s="77">
        <v>0</v>
      </c>
      <c r="I92" s="68" t="e">
        <f t="shared" si="20"/>
        <v>#DIV/0!</v>
      </c>
      <c r="J92" s="68" t="e">
        <f t="shared" si="17"/>
        <v>#DIV/0!</v>
      </c>
    </row>
    <row r="93" spans="1:10" x14ac:dyDescent="0.25">
      <c r="A93" s="10"/>
      <c r="B93" s="10"/>
      <c r="C93" s="16" t="s">
        <v>47</v>
      </c>
      <c r="D93" s="16" t="s">
        <v>48</v>
      </c>
      <c r="E93" s="70">
        <v>0</v>
      </c>
      <c r="F93" s="70">
        <v>0</v>
      </c>
      <c r="G93" s="70">
        <v>0</v>
      </c>
      <c r="H93" s="70">
        <v>0</v>
      </c>
      <c r="I93" s="68" t="e">
        <f t="shared" si="20"/>
        <v>#DIV/0!</v>
      </c>
      <c r="J93" s="68" t="e">
        <f t="shared" si="17"/>
        <v>#DIV/0!</v>
      </c>
    </row>
    <row r="94" spans="1:10" x14ac:dyDescent="0.25">
      <c r="A94" s="14"/>
      <c r="B94" s="14"/>
      <c r="C94" s="11" t="s">
        <v>56</v>
      </c>
      <c r="D94" s="11" t="s">
        <v>57</v>
      </c>
      <c r="E94" s="77">
        <v>0</v>
      </c>
      <c r="F94" s="77">
        <v>0</v>
      </c>
      <c r="G94" s="77">
        <v>0</v>
      </c>
      <c r="H94" s="77">
        <v>0</v>
      </c>
      <c r="I94" s="68" t="e">
        <f t="shared" si="20"/>
        <v>#DIV/0!</v>
      </c>
      <c r="J94" s="68" t="e">
        <f t="shared" si="17"/>
        <v>#DIV/0!</v>
      </c>
    </row>
    <row r="95" spans="1:10" ht="15" customHeight="1" x14ac:dyDescent="0.25">
      <c r="A95" s="10"/>
      <c r="B95" s="10"/>
      <c r="C95" s="11" t="s">
        <v>44</v>
      </c>
      <c r="D95" s="15" t="s">
        <v>45</v>
      </c>
      <c r="E95" s="71">
        <f>'POSEBNI DIO'!E103</f>
        <v>0</v>
      </c>
      <c r="F95" s="71">
        <f>'POSEBNI DIO'!F103</f>
        <v>0</v>
      </c>
      <c r="G95" s="71">
        <f>'POSEBNI DIO'!G103</f>
        <v>0</v>
      </c>
      <c r="H95" s="71">
        <f>'POSEBNI DIO'!H103</f>
        <v>0</v>
      </c>
      <c r="I95" s="68" t="e">
        <f t="shared" si="20"/>
        <v>#DIV/0!</v>
      </c>
      <c r="J95" s="68" t="e">
        <f t="shared" si="17"/>
        <v>#DIV/0!</v>
      </c>
    </row>
    <row r="96" spans="1:10" x14ac:dyDescent="0.25">
      <c r="A96" s="10"/>
      <c r="B96" s="25"/>
      <c r="C96" s="11" t="s">
        <v>54</v>
      </c>
      <c r="D96" s="11" t="s">
        <v>55</v>
      </c>
      <c r="E96" s="77">
        <v>0</v>
      </c>
      <c r="F96" s="77">
        <v>0</v>
      </c>
      <c r="G96" s="77">
        <v>0</v>
      </c>
      <c r="H96" s="77">
        <v>0</v>
      </c>
      <c r="I96" s="68" t="e">
        <f t="shared" si="20"/>
        <v>#DIV/0!</v>
      </c>
      <c r="J96" s="68" t="e">
        <f t="shared" si="17"/>
        <v>#DIV/0!</v>
      </c>
    </row>
    <row r="97" spans="1:10" x14ac:dyDescent="0.25">
      <c r="A97" s="10"/>
      <c r="B97" s="10"/>
      <c r="C97" s="11" t="s">
        <v>40</v>
      </c>
      <c r="D97" s="11" t="s">
        <v>41</v>
      </c>
      <c r="E97" s="77">
        <f>'POSEBNI DIO'!E76</f>
        <v>236.49</v>
      </c>
      <c r="F97" s="77">
        <f>'POSEBNI DIO'!F76</f>
        <v>0</v>
      </c>
      <c r="G97" s="77">
        <f>'POSEBNI DIO'!G76</f>
        <v>243</v>
      </c>
      <c r="H97" s="77">
        <f>'POSEBNI DIO'!H76</f>
        <v>242.89</v>
      </c>
      <c r="I97" s="68">
        <f t="shared" si="20"/>
        <v>102.70624550720959</v>
      </c>
      <c r="J97" s="68">
        <f t="shared" si="17"/>
        <v>99.954732510288054</v>
      </c>
    </row>
    <row r="98" spans="1:10" x14ac:dyDescent="0.25">
      <c r="A98" s="10"/>
      <c r="B98" s="25"/>
      <c r="C98" s="11" t="s">
        <v>42</v>
      </c>
      <c r="D98" s="11" t="s">
        <v>43</v>
      </c>
      <c r="E98" s="77">
        <v>0</v>
      </c>
      <c r="F98" s="77">
        <v>0</v>
      </c>
      <c r="G98" s="77">
        <v>0</v>
      </c>
      <c r="H98" s="77">
        <v>0</v>
      </c>
      <c r="I98" s="68" t="e">
        <f t="shared" si="20"/>
        <v>#DIV/0!</v>
      </c>
      <c r="J98" s="68" t="e">
        <f t="shared" si="17"/>
        <v>#DIV/0!</v>
      </c>
    </row>
    <row r="99" spans="1:10" s="38" customFormat="1" x14ac:dyDescent="0.25">
      <c r="A99" s="11"/>
      <c r="B99" s="16"/>
      <c r="C99" s="16" t="s">
        <v>49</v>
      </c>
      <c r="D99" s="16" t="s">
        <v>50</v>
      </c>
      <c r="E99" s="70">
        <v>0</v>
      </c>
      <c r="F99" s="70">
        <v>0</v>
      </c>
      <c r="G99" s="70">
        <v>0</v>
      </c>
      <c r="H99" s="70">
        <v>0</v>
      </c>
      <c r="I99" s="68" t="e">
        <f t="shared" si="20"/>
        <v>#DIV/0!</v>
      </c>
      <c r="J99" s="68" t="e">
        <f t="shared" si="17"/>
        <v>#DIV/0!</v>
      </c>
    </row>
    <row r="100" spans="1:10" x14ac:dyDescent="0.25">
      <c r="A100" s="14"/>
      <c r="B100" s="14"/>
      <c r="C100" s="11" t="s">
        <v>52</v>
      </c>
      <c r="D100" s="11" t="s">
        <v>53</v>
      </c>
      <c r="E100" s="77">
        <v>0</v>
      </c>
      <c r="F100" s="77">
        <v>0</v>
      </c>
      <c r="G100" s="77">
        <v>0</v>
      </c>
      <c r="H100" s="77">
        <v>0</v>
      </c>
      <c r="I100" s="68" t="e">
        <f t="shared" si="20"/>
        <v>#DIV/0!</v>
      </c>
      <c r="J100" s="68" t="e">
        <f t="shared" si="17"/>
        <v>#DIV/0!</v>
      </c>
    </row>
    <row r="101" spans="1:10" x14ac:dyDescent="0.25">
      <c r="A101" s="12">
        <v>4</v>
      </c>
      <c r="B101" s="13"/>
      <c r="C101" s="13"/>
      <c r="D101" s="23" t="s">
        <v>19</v>
      </c>
      <c r="E101" s="80">
        <f>E102</f>
        <v>5032.04</v>
      </c>
      <c r="F101" s="80">
        <f t="shared" ref="F101:H101" si="25">F102</f>
        <v>7110</v>
      </c>
      <c r="G101" s="80">
        <f t="shared" si="25"/>
        <v>7110</v>
      </c>
      <c r="H101" s="80">
        <f t="shared" si="25"/>
        <v>0</v>
      </c>
      <c r="I101" s="68">
        <f t="shared" si="20"/>
        <v>0</v>
      </c>
      <c r="J101" s="68">
        <f t="shared" si="17"/>
        <v>0</v>
      </c>
    </row>
    <row r="102" spans="1:10" x14ac:dyDescent="0.25">
      <c r="A102" s="14"/>
      <c r="B102" s="14">
        <v>42</v>
      </c>
      <c r="C102" s="14"/>
      <c r="D102" s="24" t="s">
        <v>37</v>
      </c>
      <c r="E102" s="68">
        <f>E103+E104+E106+E107+E108+E109+E110+E111+E112+E105</f>
        <v>5032.04</v>
      </c>
      <c r="F102" s="68">
        <f t="shared" ref="F102:H102" si="26">F103+F104+F106+F107+F108+F109+F110+F111+F112+F105</f>
        <v>7110</v>
      </c>
      <c r="G102" s="68">
        <f t="shared" si="26"/>
        <v>7110</v>
      </c>
      <c r="H102" s="68">
        <f t="shared" si="26"/>
        <v>0</v>
      </c>
      <c r="I102" s="68">
        <f t="shared" si="20"/>
        <v>0</v>
      </c>
      <c r="J102" s="68">
        <f t="shared" si="17"/>
        <v>0</v>
      </c>
    </row>
    <row r="103" spans="1:10" x14ac:dyDescent="0.25">
      <c r="A103" s="10"/>
      <c r="B103" s="10"/>
      <c r="C103" s="11" t="s">
        <v>51</v>
      </c>
      <c r="D103" s="11" t="s">
        <v>13</v>
      </c>
      <c r="E103" s="78">
        <f>'POSEBNI DIO'!E120</f>
        <v>656.96</v>
      </c>
      <c r="F103" s="78">
        <f>'POSEBNI DIO'!F120</f>
        <v>0</v>
      </c>
      <c r="G103" s="78">
        <f>'POSEBNI DIO'!G120</f>
        <v>0</v>
      </c>
      <c r="H103" s="78">
        <f>'POSEBNI DIO'!H120</f>
        <v>0</v>
      </c>
      <c r="I103" s="68">
        <f t="shared" si="20"/>
        <v>0</v>
      </c>
      <c r="J103" s="68" t="e">
        <f t="shared" si="17"/>
        <v>#DIV/0!</v>
      </c>
    </row>
    <row r="104" spans="1:10" x14ac:dyDescent="0.25">
      <c r="A104" s="10"/>
      <c r="B104" s="10"/>
      <c r="C104" s="16" t="s">
        <v>47</v>
      </c>
      <c r="D104" s="16" t="s">
        <v>48</v>
      </c>
      <c r="E104" s="69">
        <f>'POSEBNI DIO'!E125</f>
        <v>0</v>
      </c>
      <c r="F104" s="69">
        <f>'POSEBNI DIO'!F125</f>
        <v>0</v>
      </c>
      <c r="G104" s="69">
        <f>'POSEBNI DIO'!G125</f>
        <v>0</v>
      </c>
      <c r="H104" s="69">
        <f>'POSEBNI DIO'!H125</f>
        <v>0</v>
      </c>
      <c r="I104" s="68" t="e">
        <f t="shared" si="20"/>
        <v>#DIV/0!</v>
      </c>
      <c r="J104" s="68" t="e">
        <f t="shared" si="17"/>
        <v>#DIV/0!</v>
      </c>
    </row>
    <row r="105" spans="1:10" x14ac:dyDescent="0.25">
      <c r="A105" s="10"/>
      <c r="B105" s="10"/>
      <c r="C105" s="125" t="s">
        <v>47</v>
      </c>
      <c r="D105" s="16" t="s">
        <v>174</v>
      </c>
      <c r="E105" s="69">
        <f>'POSEBNI DIO'!E130</f>
        <v>1071.99</v>
      </c>
      <c r="F105" s="69">
        <f>'POSEBNI DIO'!F130</f>
        <v>0</v>
      </c>
      <c r="G105" s="69">
        <f>'POSEBNI DIO'!G130</f>
        <v>0</v>
      </c>
      <c r="H105" s="69">
        <f>'POSEBNI DIO'!H130</f>
        <v>0</v>
      </c>
      <c r="I105" s="68">
        <f t="shared" ref="I105:I113" si="27">(H105/E105)*100</f>
        <v>0</v>
      </c>
      <c r="J105" s="68" t="e">
        <f t="shared" si="17"/>
        <v>#DIV/0!</v>
      </c>
    </row>
    <row r="106" spans="1:10" x14ac:dyDescent="0.25">
      <c r="A106" s="14"/>
      <c r="B106" s="14"/>
      <c r="C106" s="11" t="s">
        <v>56</v>
      </c>
      <c r="D106" s="11" t="s">
        <v>57</v>
      </c>
      <c r="E106" s="78">
        <f>'POSEBNI DIO'!E135</f>
        <v>0</v>
      </c>
      <c r="F106" s="78">
        <f>'POSEBNI DIO'!F135</f>
        <v>0</v>
      </c>
      <c r="G106" s="78">
        <f>'POSEBNI DIO'!G135</f>
        <v>0</v>
      </c>
      <c r="H106" s="78">
        <f>'POSEBNI DIO'!H135</f>
        <v>0</v>
      </c>
      <c r="I106" s="68" t="e">
        <f t="shared" si="27"/>
        <v>#DIV/0!</v>
      </c>
      <c r="J106" s="68" t="e">
        <f t="shared" ref="J106:J113" si="28">(H106/G106)*100</f>
        <v>#DIV/0!</v>
      </c>
    </row>
    <row r="107" spans="1:10" ht="15" customHeight="1" x14ac:dyDescent="0.25">
      <c r="A107" s="10"/>
      <c r="B107" s="10"/>
      <c r="C107" s="11" t="s">
        <v>44</v>
      </c>
      <c r="D107" s="15" t="s">
        <v>45</v>
      </c>
      <c r="E107" s="82">
        <f>'POSEBNI DIO'!E137</f>
        <v>0</v>
      </c>
      <c r="F107" s="82">
        <f>'POSEBNI DIO'!F137</f>
        <v>0</v>
      </c>
      <c r="G107" s="82">
        <f>'POSEBNI DIO'!G137</f>
        <v>0</v>
      </c>
      <c r="H107" s="82">
        <f>'POSEBNI DIO'!H137</f>
        <v>0</v>
      </c>
      <c r="I107" s="68" t="e">
        <f t="shared" si="27"/>
        <v>#DIV/0!</v>
      </c>
      <c r="J107" s="68" t="e">
        <f t="shared" si="28"/>
        <v>#DIV/0!</v>
      </c>
    </row>
    <row r="108" spans="1:10" x14ac:dyDescent="0.25">
      <c r="A108" s="10"/>
      <c r="B108" s="25"/>
      <c r="C108" s="11" t="s">
        <v>54</v>
      </c>
      <c r="D108" s="11" t="s">
        <v>55</v>
      </c>
      <c r="E108" s="78">
        <v>0</v>
      </c>
      <c r="F108" s="62">
        <v>0</v>
      </c>
      <c r="G108" s="62">
        <v>0</v>
      </c>
      <c r="H108" s="62">
        <v>0</v>
      </c>
      <c r="I108" s="68" t="e">
        <f t="shared" si="27"/>
        <v>#DIV/0!</v>
      </c>
      <c r="J108" s="68" t="e">
        <f t="shared" si="28"/>
        <v>#DIV/0!</v>
      </c>
    </row>
    <row r="109" spans="1:10" x14ac:dyDescent="0.25">
      <c r="A109" s="10"/>
      <c r="B109" s="10"/>
      <c r="C109" s="11" t="s">
        <v>40</v>
      </c>
      <c r="D109" s="11" t="s">
        <v>41</v>
      </c>
      <c r="E109" s="78">
        <f>'POSEBNI DIO'!E31+'POSEBNI DIO'!E142</f>
        <v>2830.59</v>
      </c>
      <c r="F109" s="78">
        <f>'POSEBNI DIO'!F31+'POSEBNI DIO'!F142</f>
        <v>6000</v>
      </c>
      <c r="G109" s="78">
        <f>'POSEBNI DIO'!G31+'POSEBNI DIO'!G142</f>
        <v>6000</v>
      </c>
      <c r="H109" s="78">
        <f>'POSEBNI DIO'!H31+'POSEBNI DIO'!H142</f>
        <v>0</v>
      </c>
      <c r="I109" s="68">
        <f t="shared" si="27"/>
        <v>0</v>
      </c>
      <c r="J109" s="68">
        <f t="shared" si="28"/>
        <v>0</v>
      </c>
    </row>
    <row r="110" spans="1:10" x14ac:dyDescent="0.25">
      <c r="A110" s="10"/>
      <c r="B110" s="25"/>
      <c r="C110" s="11" t="s">
        <v>42</v>
      </c>
      <c r="D110" s="11" t="s">
        <v>43</v>
      </c>
      <c r="E110" s="78">
        <v>0</v>
      </c>
      <c r="F110" s="78">
        <v>0</v>
      </c>
      <c r="G110" s="78">
        <v>0</v>
      </c>
      <c r="H110" s="78">
        <v>0</v>
      </c>
      <c r="I110" s="68" t="e">
        <f t="shared" si="27"/>
        <v>#DIV/0!</v>
      </c>
      <c r="J110" s="68" t="e">
        <f t="shared" si="28"/>
        <v>#DIV/0!</v>
      </c>
    </row>
    <row r="111" spans="1:10" s="38" customFormat="1" x14ac:dyDescent="0.25">
      <c r="A111" s="11"/>
      <c r="B111" s="16"/>
      <c r="C111" s="16" t="s">
        <v>49</v>
      </c>
      <c r="D111" s="16" t="s">
        <v>50</v>
      </c>
      <c r="E111" s="69">
        <f>'POSEBNI DIO'!E146</f>
        <v>472.5</v>
      </c>
      <c r="F111" s="69">
        <f>'POSEBNI DIO'!F146</f>
        <v>1110</v>
      </c>
      <c r="G111" s="69">
        <f>'POSEBNI DIO'!G146</f>
        <v>1110</v>
      </c>
      <c r="H111" s="69">
        <f>'POSEBNI DIO'!H146</f>
        <v>0</v>
      </c>
      <c r="I111" s="68">
        <f t="shared" si="27"/>
        <v>0</v>
      </c>
      <c r="J111" s="68">
        <f t="shared" si="28"/>
        <v>0</v>
      </c>
    </row>
    <row r="112" spans="1:10" x14ac:dyDescent="0.25">
      <c r="A112" s="14"/>
      <c r="B112" s="14"/>
      <c r="C112" s="11" t="s">
        <v>52</v>
      </c>
      <c r="D112" s="11" t="s">
        <v>53</v>
      </c>
      <c r="E112" s="78">
        <v>0</v>
      </c>
      <c r="F112" s="78">
        <v>0</v>
      </c>
      <c r="G112" s="78">
        <v>0</v>
      </c>
      <c r="H112" s="78">
        <v>0</v>
      </c>
      <c r="I112" s="68" t="e">
        <f t="shared" si="27"/>
        <v>#DIV/0!</v>
      </c>
      <c r="J112" s="68" t="e">
        <f t="shared" si="28"/>
        <v>#DIV/0!</v>
      </c>
    </row>
    <row r="113" spans="1:10" ht="29.25" customHeight="1" x14ac:dyDescent="0.25">
      <c r="A113" s="178" t="s">
        <v>167</v>
      </c>
      <c r="B113" s="178"/>
      <c r="C113" s="178"/>
      <c r="D113" s="178"/>
      <c r="E113" s="81">
        <f>E101+E41</f>
        <v>299377.32999999996</v>
      </c>
      <c r="F113" s="81">
        <f>F101+F41</f>
        <v>617216.21</v>
      </c>
      <c r="G113" s="81">
        <f>G101+G41</f>
        <v>630598</v>
      </c>
      <c r="H113" s="81">
        <f>H101+H41</f>
        <v>365982.14</v>
      </c>
      <c r="I113" s="68">
        <f t="shared" si="27"/>
        <v>122.24778008408322</v>
      </c>
      <c r="J113" s="68">
        <f t="shared" si="28"/>
        <v>58.037313787864854</v>
      </c>
    </row>
  </sheetData>
  <mergeCells count="12">
    <mergeCell ref="A1:J1"/>
    <mergeCell ref="A6:J6"/>
    <mergeCell ref="A4:J4"/>
    <mergeCell ref="A2:J2"/>
    <mergeCell ref="A37:J37"/>
    <mergeCell ref="A9:C9"/>
    <mergeCell ref="A113:D113"/>
    <mergeCell ref="C11:D11"/>
    <mergeCell ref="C23:D23"/>
    <mergeCell ref="C16:D16"/>
    <mergeCell ref="C19:D19"/>
    <mergeCell ref="A40:C40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9"/>
  <sheetViews>
    <sheetView topLeftCell="A52" workbookViewId="0">
      <selection activeCell="J19" sqref="J19"/>
    </sheetView>
  </sheetViews>
  <sheetFormatPr defaultRowHeight="15" x14ac:dyDescent="0.25"/>
  <cols>
    <col min="1" max="1" width="37.7109375" style="41" customWidth="1"/>
    <col min="2" max="2" width="25.140625" style="41" customWidth="1"/>
    <col min="3" max="3" width="25.28515625" customWidth="1"/>
    <col min="4" max="4" width="24" customWidth="1"/>
    <col min="5" max="5" width="22.140625" customWidth="1"/>
    <col min="6" max="6" width="10.7109375" customWidth="1"/>
    <col min="7" max="7" width="10.85546875" customWidth="1"/>
  </cols>
  <sheetData>
    <row r="1" spans="1:7" ht="42" customHeight="1" x14ac:dyDescent="0.25">
      <c r="A1" s="159" t="s">
        <v>184</v>
      </c>
      <c r="B1" s="159"/>
      <c r="C1" s="159"/>
      <c r="D1" s="159"/>
      <c r="E1" s="159"/>
      <c r="F1" s="159"/>
      <c r="G1" s="159"/>
    </row>
    <row r="2" spans="1:7" ht="18" customHeight="1" x14ac:dyDescent="0.25">
      <c r="A2" s="40"/>
      <c r="B2" s="40"/>
      <c r="C2" s="4"/>
      <c r="D2" s="4"/>
      <c r="E2" s="22"/>
      <c r="F2" s="4"/>
    </row>
    <row r="3" spans="1:7" ht="15.75" x14ac:dyDescent="0.25">
      <c r="A3" s="159" t="s">
        <v>27</v>
      </c>
      <c r="B3" s="159"/>
      <c r="C3" s="159"/>
      <c r="D3" s="159"/>
      <c r="E3" s="159"/>
      <c r="F3" s="159"/>
      <c r="G3" s="159"/>
    </row>
    <row r="4" spans="1:7" ht="18" x14ac:dyDescent="0.25">
      <c r="A4" s="40"/>
      <c r="B4" s="40"/>
      <c r="C4" s="4"/>
      <c r="D4" s="4"/>
      <c r="E4" s="5"/>
      <c r="F4" s="5"/>
    </row>
    <row r="5" spans="1:7" ht="18" customHeight="1" x14ac:dyDescent="0.25">
      <c r="A5" s="159" t="s">
        <v>8</v>
      </c>
      <c r="B5" s="159"/>
      <c r="C5" s="159"/>
      <c r="D5" s="159"/>
      <c r="E5" s="159"/>
      <c r="F5" s="159"/>
      <c r="G5" s="159"/>
    </row>
    <row r="6" spans="1:7" ht="18" x14ac:dyDescent="0.25">
      <c r="A6" s="40"/>
      <c r="B6" s="40"/>
      <c r="C6" s="4"/>
      <c r="D6" s="4"/>
      <c r="E6" s="5"/>
      <c r="F6" s="5"/>
    </row>
    <row r="7" spans="1:7" ht="15.75" customHeight="1" x14ac:dyDescent="0.25">
      <c r="A7" s="159" t="s">
        <v>20</v>
      </c>
      <c r="B7" s="159"/>
      <c r="C7" s="159"/>
      <c r="D7" s="159"/>
      <c r="E7" s="159"/>
      <c r="F7" s="159"/>
      <c r="G7" s="159"/>
    </row>
    <row r="8" spans="1:7" ht="18" x14ac:dyDescent="0.25">
      <c r="A8" s="40"/>
      <c r="B8" s="40"/>
      <c r="C8" s="4"/>
      <c r="D8" s="4"/>
      <c r="E8" s="5"/>
      <c r="F8" s="5"/>
    </row>
    <row r="9" spans="1:7" ht="25.5" x14ac:dyDescent="0.25">
      <c r="A9" s="18" t="s">
        <v>21</v>
      </c>
      <c r="B9" s="18" t="s">
        <v>207</v>
      </c>
      <c r="C9" s="18" t="s">
        <v>181</v>
      </c>
      <c r="D9" s="18" t="s">
        <v>182</v>
      </c>
      <c r="E9" s="18" t="s">
        <v>183</v>
      </c>
      <c r="F9" s="18" t="s">
        <v>173</v>
      </c>
      <c r="G9" s="18" t="s">
        <v>173</v>
      </c>
    </row>
    <row r="10" spans="1:7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 t="s">
        <v>208</v>
      </c>
      <c r="G10" s="18" t="s">
        <v>209</v>
      </c>
    </row>
    <row r="11" spans="1:7" ht="15.75" customHeight="1" x14ac:dyDescent="0.25">
      <c r="A11" s="9" t="s">
        <v>22</v>
      </c>
      <c r="B11" s="68">
        <f>B40</f>
        <v>302166.56</v>
      </c>
      <c r="C11" s="68">
        <f t="shared" ref="C11:E11" si="0">C40</f>
        <v>617216.21</v>
      </c>
      <c r="D11" s="68">
        <f t="shared" si="0"/>
        <v>630597.99999999988</v>
      </c>
      <c r="E11" s="68">
        <f t="shared" si="0"/>
        <v>365982.14</v>
      </c>
      <c r="F11" s="68">
        <f>(E11/B11)*100</f>
        <v>121.11933895001485</v>
      </c>
      <c r="G11" s="68">
        <f>(E11/D11)*100</f>
        <v>58.037313787864861</v>
      </c>
    </row>
    <row r="12" spans="1:7" ht="15.75" customHeight="1" x14ac:dyDescent="0.25">
      <c r="A12" s="42" t="s">
        <v>63</v>
      </c>
      <c r="B12" s="42"/>
      <c r="C12" s="8"/>
      <c r="D12" s="8"/>
      <c r="E12" s="8"/>
      <c r="F12" s="68"/>
      <c r="G12" s="68"/>
    </row>
    <row r="13" spans="1:7" s="38" customFormat="1" x14ac:dyDescent="0.25">
      <c r="A13" s="43" t="s">
        <v>64</v>
      </c>
      <c r="B13" s="43"/>
      <c r="C13" s="37"/>
      <c r="D13" s="37"/>
      <c r="E13" s="37"/>
      <c r="F13" s="68"/>
      <c r="G13" s="68"/>
    </row>
    <row r="14" spans="1:7" s="38" customFormat="1" x14ac:dyDescent="0.25">
      <c r="A14" s="43" t="s">
        <v>65</v>
      </c>
      <c r="B14" s="43"/>
      <c r="C14" s="37"/>
      <c r="D14" s="37"/>
      <c r="E14" s="37"/>
      <c r="F14" s="68"/>
      <c r="G14" s="68"/>
    </row>
    <row r="15" spans="1:7" s="38" customFormat="1" x14ac:dyDescent="0.25">
      <c r="A15" s="43" t="s">
        <v>66</v>
      </c>
      <c r="B15" s="43"/>
      <c r="C15" s="37"/>
      <c r="D15" s="37"/>
      <c r="E15" s="37"/>
      <c r="F15" s="68"/>
      <c r="G15" s="68"/>
    </row>
    <row r="16" spans="1:7" s="38" customFormat="1" x14ac:dyDescent="0.25">
      <c r="A16" s="43" t="s">
        <v>67</v>
      </c>
      <c r="B16" s="43"/>
      <c r="C16" s="37"/>
      <c r="D16" s="37"/>
      <c r="E16" s="37"/>
      <c r="F16" s="68"/>
      <c r="G16" s="68"/>
    </row>
    <row r="17" spans="1:7" s="38" customFormat="1" x14ac:dyDescent="0.25">
      <c r="A17" s="43" t="s">
        <v>68</v>
      </c>
      <c r="B17" s="43"/>
      <c r="C17" s="44"/>
      <c r="D17" s="44"/>
      <c r="E17" s="44"/>
      <c r="F17" s="68"/>
      <c r="G17" s="68"/>
    </row>
    <row r="18" spans="1:7" s="38" customFormat="1" ht="25.5" x14ac:dyDescent="0.25">
      <c r="A18" s="43" t="s">
        <v>69</v>
      </c>
      <c r="B18" s="43"/>
      <c r="C18" s="44"/>
      <c r="D18" s="44"/>
      <c r="E18" s="44"/>
      <c r="F18" s="68"/>
      <c r="G18" s="68"/>
    </row>
    <row r="19" spans="1:7" ht="25.5" x14ac:dyDescent="0.25">
      <c r="A19" s="42" t="s">
        <v>70</v>
      </c>
      <c r="B19" s="42"/>
      <c r="C19" s="45"/>
      <c r="D19" s="45"/>
      <c r="E19" s="45"/>
      <c r="F19" s="68"/>
      <c r="G19" s="68"/>
    </row>
    <row r="20" spans="1:7" s="38" customFormat="1" x14ac:dyDescent="0.25">
      <c r="A20" s="43" t="s">
        <v>71</v>
      </c>
      <c r="B20" s="43"/>
      <c r="C20" s="44"/>
      <c r="D20" s="44"/>
      <c r="E20" s="44"/>
      <c r="F20" s="68"/>
      <c r="G20" s="68"/>
    </row>
    <row r="21" spans="1:7" s="38" customFormat="1" x14ac:dyDescent="0.25">
      <c r="A21" s="43" t="s">
        <v>72</v>
      </c>
      <c r="B21" s="43"/>
      <c r="C21" s="44"/>
      <c r="D21" s="44"/>
      <c r="E21" s="44"/>
      <c r="F21" s="68"/>
      <c r="G21" s="68"/>
    </row>
    <row r="22" spans="1:7" s="38" customFormat="1" x14ac:dyDescent="0.25">
      <c r="A22" s="43" t="s">
        <v>73</v>
      </c>
      <c r="B22" s="43"/>
      <c r="C22" s="44"/>
      <c r="D22" s="44"/>
      <c r="E22" s="44"/>
      <c r="F22" s="68"/>
      <c r="G22" s="68"/>
    </row>
    <row r="23" spans="1:7" s="38" customFormat="1" x14ac:dyDescent="0.25">
      <c r="A23" s="43" t="s">
        <v>74</v>
      </c>
      <c r="B23" s="43"/>
      <c r="C23" s="44"/>
      <c r="D23" s="44"/>
      <c r="E23" s="44"/>
      <c r="F23" s="68"/>
      <c r="G23" s="68"/>
    </row>
    <row r="24" spans="1:7" s="38" customFormat="1" ht="25.5" x14ac:dyDescent="0.25">
      <c r="A24" s="43" t="s">
        <v>75</v>
      </c>
      <c r="B24" s="43"/>
      <c r="C24" s="44"/>
      <c r="D24" s="44"/>
      <c r="E24" s="44"/>
      <c r="F24" s="68"/>
      <c r="G24" s="68"/>
    </row>
    <row r="25" spans="1:7" s="38" customFormat="1" ht="25.5" x14ac:dyDescent="0.25">
      <c r="A25" s="43" t="s">
        <v>76</v>
      </c>
      <c r="B25" s="43"/>
      <c r="C25" s="44"/>
      <c r="D25" s="44"/>
      <c r="E25" s="44"/>
      <c r="F25" s="68"/>
      <c r="G25" s="68"/>
    </row>
    <row r="26" spans="1:7" x14ac:dyDescent="0.25">
      <c r="A26" s="42" t="s">
        <v>77</v>
      </c>
      <c r="B26" s="42"/>
      <c r="C26" s="45"/>
      <c r="D26" s="45"/>
      <c r="E26" s="45"/>
      <c r="F26" s="68"/>
      <c r="G26" s="68"/>
    </row>
    <row r="27" spans="1:7" s="38" customFormat="1" x14ac:dyDescent="0.25">
      <c r="A27" s="43" t="s">
        <v>78</v>
      </c>
      <c r="B27" s="43"/>
      <c r="C27" s="44"/>
      <c r="D27" s="44"/>
      <c r="E27" s="44"/>
      <c r="F27" s="68"/>
      <c r="G27" s="68"/>
    </row>
    <row r="28" spans="1:7" s="38" customFormat="1" x14ac:dyDescent="0.25">
      <c r="A28" s="43" t="s">
        <v>79</v>
      </c>
      <c r="B28" s="43"/>
      <c r="C28" s="44"/>
      <c r="D28" s="44"/>
      <c r="E28" s="44"/>
      <c r="F28" s="68"/>
      <c r="G28" s="68"/>
    </row>
    <row r="29" spans="1:7" s="38" customFormat="1" x14ac:dyDescent="0.25">
      <c r="A29" s="43" t="s">
        <v>80</v>
      </c>
      <c r="B29" s="43"/>
      <c r="C29" s="44"/>
      <c r="D29" s="44"/>
      <c r="E29" s="44"/>
      <c r="F29" s="68"/>
      <c r="G29" s="68"/>
    </row>
    <row r="30" spans="1:7" s="38" customFormat="1" x14ac:dyDescent="0.25">
      <c r="A30" s="43" t="s">
        <v>81</v>
      </c>
      <c r="B30" s="43"/>
      <c r="C30" s="44"/>
      <c r="D30" s="44"/>
      <c r="E30" s="44"/>
      <c r="F30" s="68"/>
      <c r="G30" s="68"/>
    </row>
    <row r="31" spans="1:7" s="38" customFormat="1" x14ac:dyDescent="0.25">
      <c r="A31" s="43" t="s">
        <v>82</v>
      </c>
      <c r="B31" s="43"/>
      <c r="C31" s="44"/>
      <c r="D31" s="44"/>
      <c r="E31" s="44"/>
      <c r="F31" s="68"/>
      <c r="G31" s="68"/>
    </row>
    <row r="32" spans="1:7" s="38" customFormat="1" ht="25.5" x14ac:dyDescent="0.25">
      <c r="A32" s="43" t="s">
        <v>83</v>
      </c>
      <c r="B32" s="43"/>
      <c r="C32" s="44"/>
      <c r="D32" s="44"/>
      <c r="E32" s="44"/>
      <c r="F32" s="68"/>
      <c r="G32" s="68"/>
    </row>
    <row r="33" spans="1:7" x14ac:dyDescent="0.25">
      <c r="A33" s="42" t="s">
        <v>84</v>
      </c>
      <c r="B33" s="42"/>
      <c r="C33" s="45"/>
      <c r="D33" s="45"/>
      <c r="E33" s="45"/>
      <c r="F33" s="68"/>
      <c r="G33" s="68"/>
    </row>
    <row r="34" spans="1:7" s="38" customFormat="1" x14ac:dyDescent="0.25">
      <c r="A34" s="43" t="s">
        <v>85</v>
      </c>
      <c r="B34" s="43"/>
      <c r="C34" s="44"/>
      <c r="D34" s="44"/>
      <c r="E34" s="44"/>
      <c r="F34" s="68"/>
      <c r="G34" s="68"/>
    </row>
    <row r="35" spans="1:7" s="38" customFormat="1" x14ac:dyDescent="0.25">
      <c r="A35" s="43" t="s">
        <v>86</v>
      </c>
      <c r="B35" s="43"/>
      <c r="C35" s="44"/>
      <c r="D35" s="44"/>
      <c r="E35" s="44"/>
      <c r="F35" s="68"/>
      <c r="G35" s="68"/>
    </row>
    <row r="36" spans="1:7" s="38" customFormat="1" x14ac:dyDescent="0.25">
      <c r="A36" s="43" t="s">
        <v>87</v>
      </c>
      <c r="B36" s="43"/>
      <c r="C36" s="44"/>
      <c r="D36" s="44"/>
      <c r="E36" s="44"/>
      <c r="F36" s="68"/>
      <c r="G36" s="68"/>
    </row>
    <row r="37" spans="1:7" s="38" customFormat="1" x14ac:dyDescent="0.25">
      <c r="A37" s="43" t="s">
        <v>88</v>
      </c>
      <c r="B37" s="43"/>
      <c r="C37" s="44"/>
      <c r="D37" s="44"/>
      <c r="E37" s="44"/>
      <c r="F37" s="68"/>
      <c r="G37" s="68"/>
    </row>
    <row r="38" spans="1:7" s="38" customFormat="1" ht="25.5" x14ac:dyDescent="0.25">
      <c r="A38" s="43" t="s">
        <v>89</v>
      </c>
      <c r="B38" s="43"/>
      <c r="C38" s="44"/>
      <c r="D38" s="44"/>
      <c r="E38" s="44"/>
      <c r="F38" s="68"/>
      <c r="G38" s="68"/>
    </row>
    <row r="39" spans="1:7" s="38" customFormat="1" ht="25.5" x14ac:dyDescent="0.25">
      <c r="A39" s="43" t="s">
        <v>90</v>
      </c>
      <c r="B39" s="43"/>
      <c r="C39" s="44"/>
      <c r="D39" s="44"/>
      <c r="E39" s="44"/>
      <c r="F39" s="68"/>
      <c r="G39" s="68"/>
    </row>
    <row r="40" spans="1:7" x14ac:dyDescent="0.25">
      <c r="A40" s="42" t="s">
        <v>91</v>
      </c>
      <c r="B40" s="105">
        <f>'POSEBNI DIO'!E7</f>
        <v>302166.56</v>
      </c>
      <c r="C40" s="105">
        <f>'POSEBNI DIO'!F7</f>
        <v>617216.21</v>
      </c>
      <c r="D40" s="105">
        <f>'POSEBNI DIO'!G7</f>
        <v>630597.99999999988</v>
      </c>
      <c r="E40" s="105">
        <f>'POSEBNI DIO'!H7</f>
        <v>365982.14</v>
      </c>
      <c r="F40" s="68">
        <f t="shared" ref="F40:F46" si="1">(E40/B40)*100</f>
        <v>121.11933895001485</v>
      </c>
      <c r="G40" s="68">
        <f t="shared" ref="G40:G46" si="2">(E40/D40)*100</f>
        <v>58.037313787864861</v>
      </c>
    </row>
    <row r="41" spans="1:7" s="38" customFormat="1" x14ac:dyDescent="0.25">
      <c r="A41" s="43" t="s">
        <v>92</v>
      </c>
      <c r="B41" s="67">
        <f>B40-B46</f>
        <v>291936.18</v>
      </c>
      <c r="C41" s="67">
        <f t="shared" ref="C41:E41" si="3">C40-C46</f>
        <v>588739.57999999996</v>
      </c>
      <c r="D41" s="67">
        <f t="shared" si="3"/>
        <v>604188.18999999983</v>
      </c>
      <c r="E41" s="67">
        <f t="shared" si="3"/>
        <v>354517.79000000004</v>
      </c>
      <c r="F41" s="68">
        <f t="shared" si="1"/>
        <v>121.43674346906919</v>
      </c>
      <c r="G41" s="68">
        <f t="shared" si="2"/>
        <v>58.676716272789129</v>
      </c>
    </row>
    <row r="42" spans="1:7" s="38" customFormat="1" x14ac:dyDescent="0.25">
      <c r="A42" s="43" t="s">
        <v>93</v>
      </c>
      <c r="B42" s="43"/>
      <c r="C42" s="44"/>
      <c r="D42" s="44"/>
      <c r="E42" s="44"/>
      <c r="F42" s="68"/>
      <c r="G42" s="68"/>
    </row>
    <row r="43" spans="1:7" s="38" customFormat="1" ht="25.5" x14ac:dyDescent="0.25">
      <c r="A43" s="43" t="s">
        <v>94</v>
      </c>
      <c r="B43" s="43"/>
      <c r="C43" s="44"/>
      <c r="D43" s="44"/>
      <c r="E43" s="44"/>
      <c r="F43" s="68"/>
      <c r="G43" s="68"/>
    </row>
    <row r="44" spans="1:7" s="38" customFormat="1" x14ac:dyDescent="0.25">
      <c r="A44" s="43" t="s">
        <v>95</v>
      </c>
      <c r="B44" s="43"/>
      <c r="C44" s="44"/>
      <c r="D44" s="44"/>
      <c r="E44" s="44"/>
      <c r="F44" s="68"/>
      <c r="G44" s="68"/>
    </row>
    <row r="45" spans="1:7" s="38" customFormat="1" ht="25.5" x14ac:dyDescent="0.25">
      <c r="A45" s="43" t="s">
        <v>96</v>
      </c>
      <c r="B45" s="43"/>
      <c r="C45" s="44"/>
      <c r="D45" s="44"/>
      <c r="E45" s="44"/>
      <c r="F45" s="68"/>
      <c r="G45" s="68"/>
    </row>
    <row r="46" spans="1:7" s="38" customFormat="1" x14ac:dyDescent="0.25">
      <c r="A46" s="43" t="s">
        <v>97</v>
      </c>
      <c r="B46" s="67">
        <f>'POSEBNI DIO'!E36</f>
        <v>10230.379999999999</v>
      </c>
      <c r="C46" s="67">
        <f>'POSEBNI DIO'!F36</f>
        <v>28476.63</v>
      </c>
      <c r="D46" s="67">
        <f>'POSEBNI DIO'!G36</f>
        <v>26409.81</v>
      </c>
      <c r="E46" s="67">
        <f>'POSEBNI DIO'!H36</f>
        <v>11464.35</v>
      </c>
      <c r="F46" s="68">
        <f t="shared" si="1"/>
        <v>112.06181979555012</v>
      </c>
      <c r="G46" s="68">
        <f t="shared" si="2"/>
        <v>43.409437629426343</v>
      </c>
    </row>
    <row r="47" spans="1:7" s="38" customFormat="1" x14ac:dyDescent="0.25">
      <c r="A47" s="43" t="s">
        <v>98</v>
      </c>
      <c r="B47" s="43"/>
      <c r="C47" s="44"/>
      <c r="D47" s="44"/>
      <c r="E47" s="44"/>
      <c r="F47" s="68"/>
      <c r="G47" s="68"/>
    </row>
    <row r="48" spans="1:7" s="38" customFormat="1" ht="25.5" x14ac:dyDescent="0.25">
      <c r="A48" s="43" t="s">
        <v>99</v>
      </c>
      <c r="B48" s="43"/>
      <c r="C48" s="44"/>
      <c r="D48" s="44"/>
      <c r="E48" s="44"/>
      <c r="F48" s="68"/>
      <c r="G48" s="68"/>
    </row>
    <row r="49" spans="1:7" x14ac:dyDescent="0.25">
      <c r="A49" s="42" t="s">
        <v>100</v>
      </c>
      <c r="B49" s="42"/>
      <c r="C49" s="45"/>
      <c r="D49" s="45"/>
      <c r="E49" s="45"/>
      <c r="F49" s="68"/>
      <c r="G49" s="68"/>
    </row>
    <row r="50" spans="1:7" s="38" customFormat="1" x14ac:dyDescent="0.25">
      <c r="A50" s="43" t="s">
        <v>101</v>
      </c>
      <c r="B50" s="43"/>
      <c r="C50" s="44"/>
      <c r="D50" s="44"/>
      <c r="E50" s="44"/>
      <c r="F50" s="68"/>
      <c r="G50" s="68"/>
    </row>
    <row r="51" spans="1:7" s="38" customFormat="1" x14ac:dyDescent="0.25">
      <c r="A51" s="43" t="s">
        <v>102</v>
      </c>
      <c r="B51" s="43"/>
      <c r="C51" s="44"/>
      <c r="D51" s="44"/>
      <c r="E51" s="44"/>
      <c r="F51" s="68"/>
      <c r="G51" s="68"/>
    </row>
    <row r="52" spans="1:7" s="38" customFormat="1" x14ac:dyDescent="0.25">
      <c r="A52" s="43" t="s">
        <v>103</v>
      </c>
      <c r="B52" s="43"/>
      <c r="C52" s="44"/>
      <c r="D52" s="44"/>
      <c r="E52" s="44"/>
      <c r="F52" s="68"/>
      <c r="G52" s="68"/>
    </row>
    <row r="53" spans="1:7" s="38" customFormat="1" x14ac:dyDescent="0.25">
      <c r="A53" s="43" t="s">
        <v>104</v>
      </c>
      <c r="B53" s="43"/>
      <c r="C53" s="44"/>
      <c r="D53" s="44"/>
      <c r="E53" s="44"/>
      <c r="F53" s="68"/>
      <c r="G53" s="68"/>
    </row>
    <row r="54" spans="1:7" s="38" customFormat="1" x14ac:dyDescent="0.25">
      <c r="A54" s="43" t="s">
        <v>105</v>
      </c>
      <c r="B54" s="43"/>
      <c r="C54" s="44"/>
      <c r="D54" s="44"/>
      <c r="E54" s="44"/>
      <c r="F54" s="68"/>
      <c r="G54" s="68"/>
    </row>
    <row r="55" spans="1:7" s="38" customFormat="1" x14ac:dyDescent="0.25">
      <c r="A55" s="43" t="s">
        <v>106</v>
      </c>
      <c r="B55" s="43"/>
      <c r="C55" s="44"/>
      <c r="D55" s="44"/>
      <c r="E55" s="44"/>
      <c r="F55" s="68"/>
      <c r="G55" s="68"/>
    </row>
    <row r="56" spans="1:7" s="38" customFormat="1" ht="38.25" x14ac:dyDescent="0.25">
      <c r="A56" s="43" t="s">
        <v>107</v>
      </c>
      <c r="B56" s="43"/>
      <c r="C56" s="44"/>
      <c r="D56" s="44"/>
      <c r="E56" s="44"/>
      <c r="F56" s="68"/>
      <c r="G56" s="68"/>
    </row>
    <row r="57" spans="1:7" s="38" customFormat="1" x14ac:dyDescent="0.25">
      <c r="A57" s="43" t="s">
        <v>108</v>
      </c>
      <c r="B57" s="43"/>
      <c r="C57" s="44"/>
      <c r="D57" s="44"/>
      <c r="E57" s="44"/>
      <c r="F57" s="68"/>
      <c r="G57" s="68"/>
    </row>
    <row r="58" spans="1:7" s="38" customFormat="1" ht="25.5" x14ac:dyDescent="0.25">
      <c r="A58" s="43" t="s">
        <v>109</v>
      </c>
      <c r="B58" s="43"/>
      <c r="C58" s="44"/>
      <c r="D58" s="44"/>
      <c r="E58" s="44"/>
      <c r="F58" s="68"/>
      <c r="G58" s="68"/>
    </row>
    <row r="59" spans="1:7" x14ac:dyDescent="0.25">
      <c r="A59" s="46" t="s">
        <v>36</v>
      </c>
      <c r="B59" s="46"/>
      <c r="C59" s="44"/>
      <c r="D59" s="44"/>
      <c r="E59" s="44"/>
      <c r="F59" s="68"/>
      <c r="G59" s="68"/>
    </row>
  </sheetData>
  <mergeCells count="4">
    <mergeCell ref="A7:G7"/>
    <mergeCell ref="A5:G5"/>
    <mergeCell ref="A3:G3"/>
    <mergeCell ref="A1:G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"/>
  <sheetViews>
    <sheetView workbookViewId="0">
      <selection activeCell="L7" sqref="L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41" bestFit="1" customWidth="1"/>
    <col min="5" max="5" width="22.42578125" customWidth="1"/>
    <col min="6" max="6" width="25.28515625" customWidth="1"/>
    <col min="7" max="7" width="23.140625" customWidth="1"/>
    <col min="8" max="8" width="17" customWidth="1"/>
    <col min="9" max="9" width="8.28515625" customWidth="1"/>
    <col min="10" max="10" width="9.85546875" customWidth="1"/>
  </cols>
  <sheetData>
    <row r="1" spans="1:10" ht="42" customHeight="1" x14ac:dyDescent="0.25">
      <c r="A1" s="159" t="s">
        <v>184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18" customHeight="1" x14ac:dyDescent="0.25">
      <c r="A2" s="4"/>
      <c r="B2" s="4"/>
      <c r="C2" s="4"/>
      <c r="D2" s="4"/>
      <c r="E2" s="22"/>
      <c r="F2" s="4"/>
      <c r="G2" s="4"/>
      <c r="H2" s="22"/>
      <c r="I2" s="4"/>
    </row>
    <row r="3" spans="1:10" ht="15.75" customHeight="1" x14ac:dyDescent="0.25">
      <c r="A3" s="159" t="s">
        <v>27</v>
      </c>
      <c r="B3" s="159"/>
      <c r="C3" s="159"/>
      <c r="D3" s="159"/>
      <c r="E3" s="159"/>
      <c r="F3" s="159"/>
      <c r="G3" s="159"/>
      <c r="H3" s="159"/>
      <c r="I3" s="159"/>
      <c r="J3" s="159"/>
    </row>
    <row r="4" spans="1:10" ht="18" x14ac:dyDescent="0.25">
      <c r="A4" s="4"/>
      <c r="B4" s="4"/>
      <c r="C4" s="4"/>
      <c r="D4" s="4"/>
      <c r="E4" s="22"/>
      <c r="F4" s="4"/>
      <c r="G4" s="4"/>
      <c r="H4" s="5"/>
      <c r="I4" s="5"/>
    </row>
    <row r="5" spans="1:10" ht="18" customHeight="1" x14ac:dyDescent="0.25">
      <c r="A5" s="159" t="s">
        <v>23</v>
      </c>
      <c r="B5" s="159"/>
      <c r="C5" s="159"/>
      <c r="D5" s="159"/>
      <c r="E5" s="159"/>
      <c r="F5" s="159"/>
      <c r="G5" s="159"/>
      <c r="H5" s="159"/>
      <c r="I5" s="159"/>
      <c r="J5" s="159"/>
    </row>
    <row r="6" spans="1:10" ht="18" x14ac:dyDescent="0.25">
      <c r="A6" s="4"/>
      <c r="B6" s="4"/>
      <c r="C6" s="4"/>
      <c r="D6" s="4"/>
      <c r="E6" s="22"/>
      <c r="F6" s="4"/>
      <c r="G6" s="4"/>
      <c r="H6" s="5"/>
      <c r="I6" s="5"/>
    </row>
    <row r="7" spans="1:10" ht="25.5" x14ac:dyDescent="0.25">
      <c r="A7" s="18" t="s">
        <v>9</v>
      </c>
      <c r="B7" s="17" t="s">
        <v>10</v>
      </c>
      <c r="C7" s="17" t="s">
        <v>11</v>
      </c>
      <c r="D7" s="17" t="s">
        <v>38</v>
      </c>
      <c r="E7" s="17" t="s">
        <v>207</v>
      </c>
      <c r="F7" s="18" t="s">
        <v>181</v>
      </c>
      <c r="G7" s="18" t="s">
        <v>182</v>
      </c>
      <c r="H7" s="18" t="s">
        <v>183</v>
      </c>
      <c r="I7" s="18" t="s">
        <v>173</v>
      </c>
      <c r="J7" s="18" t="s">
        <v>173</v>
      </c>
    </row>
    <row r="8" spans="1:10" x14ac:dyDescent="0.25">
      <c r="A8" s="181">
        <v>1</v>
      </c>
      <c r="B8" s="182"/>
      <c r="C8" s="183"/>
      <c r="D8" s="104">
        <v>2</v>
      </c>
      <c r="E8" s="104">
        <v>3</v>
      </c>
      <c r="F8" s="18">
        <v>4</v>
      </c>
      <c r="G8" s="18">
        <v>5</v>
      </c>
      <c r="H8" s="18">
        <v>6</v>
      </c>
      <c r="I8" s="18" t="s">
        <v>206</v>
      </c>
      <c r="J8" s="18" t="s">
        <v>177</v>
      </c>
    </row>
    <row r="9" spans="1:10" ht="25.5" x14ac:dyDescent="0.25">
      <c r="A9" s="9">
        <v>8</v>
      </c>
      <c r="B9" s="9"/>
      <c r="C9" s="9"/>
      <c r="D9" s="9" t="s">
        <v>24</v>
      </c>
      <c r="E9" s="68">
        <v>0</v>
      </c>
      <c r="F9" s="62">
        <v>0</v>
      </c>
      <c r="G9" s="62">
        <v>0</v>
      </c>
      <c r="H9" s="62">
        <v>0</v>
      </c>
      <c r="I9" s="62" t="s">
        <v>178</v>
      </c>
      <c r="J9" s="62" t="s">
        <v>178</v>
      </c>
    </row>
    <row r="10" spans="1:10" s="39" customFormat="1" ht="25.5" x14ac:dyDescent="0.25">
      <c r="A10" s="14"/>
      <c r="B10" s="14">
        <v>81</v>
      </c>
      <c r="C10" s="14"/>
      <c r="D10" s="14" t="s">
        <v>62</v>
      </c>
      <c r="E10" s="69"/>
      <c r="F10" s="62"/>
      <c r="G10" s="62"/>
      <c r="H10" s="62"/>
      <c r="I10" s="62"/>
      <c r="J10" s="62"/>
    </row>
    <row r="11" spans="1:10" x14ac:dyDescent="0.25">
      <c r="A11" s="9"/>
      <c r="B11" s="9"/>
      <c r="C11" s="16" t="s">
        <v>47</v>
      </c>
      <c r="D11" s="16" t="s">
        <v>48</v>
      </c>
      <c r="E11" s="70"/>
      <c r="F11" s="62"/>
      <c r="G11" s="62"/>
      <c r="H11" s="62"/>
      <c r="I11" s="62"/>
      <c r="J11" s="62"/>
    </row>
    <row r="12" spans="1:10" x14ac:dyDescent="0.25">
      <c r="A12" s="9"/>
      <c r="B12" s="25" t="s">
        <v>36</v>
      </c>
      <c r="C12" s="16"/>
      <c r="D12" s="16"/>
      <c r="E12" s="70"/>
      <c r="F12" s="62"/>
      <c r="G12" s="62"/>
      <c r="H12" s="62"/>
      <c r="I12" s="62"/>
      <c r="J12" s="62"/>
    </row>
    <row r="13" spans="1:10" x14ac:dyDescent="0.25">
      <c r="A13" s="9"/>
      <c r="B13" s="14">
        <v>84</v>
      </c>
      <c r="C13" s="14"/>
      <c r="D13" s="14" t="s">
        <v>31</v>
      </c>
      <c r="E13" s="69"/>
      <c r="F13" s="62"/>
      <c r="G13" s="62"/>
      <c r="H13" s="62"/>
      <c r="I13" s="62"/>
      <c r="J13" s="62"/>
    </row>
    <row r="14" spans="1:10" ht="25.5" x14ac:dyDescent="0.25">
      <c r="A14" s="10"/>
      <c r="B14" s="10"/>
      <c r="C14" s="11" t="s">
        <v>60</v>
      </c>
      <c r="D14" s="15" t="s">
        <v>61</v>
      </c>
      <c r="E14" s="71"/>
      <c r="F14" s="62"/>
      <c r="G14" s="62"/>
      <c r="H14" s="62"/>
      <c r="I14" s="62"/>
      <c r="J14" s="62"/>
    </row>
    <row r="15" spans="1:10" ht="25.5" x14ac:dyDescent="0.25">
      <c r="A15" s="12">
        <v>5</v>
      </c>
      <c r="B15" s="13"/>
      <c r="C15" s="13"/>
      <c r="D15" s="23" t="s">
        <v>25</v>
      </c>
      <c r="E15" s="68">
        <v>0</v>
      </c>
      <c r="F15" s="62">
        <v>0</v>
      </c>
      <c r="G15" s="62">
        <v>0</v>
      </c>
      <c r="H15" s="62">
        <v>0</v>
      </c>
      <c r="I15" s="62" t="s">
        <v>178</v>
      </c>
      <c r="J15" s="62" t="s">
        <v>178</v>
      </c>
    </row>
    <row r="16" spans="1:10" ht="25.5" x14ac:dyDescent="0.25">
      <c r="A16" s="14"/>
      <c r="B16" s="14">
        <v>54</v>
      </c>
      <c r="C16" s="14"/>
      <c r="D16" s="24" t="s">
        <v>32</v>
      </c>
      <c r="E16" s="72"/>
      <c r="F16" s="62"/>
      <c r="G16" s="62"/>
      <c r="H16" s="62"/>
      <c r="I16" s="62"/>
      <c r="J16" s="63"/>
    </row>
    <row r="17" spans="1:10" x14ac:dyDescent="0.25">
      <c r="A17" s="10"/>
      <c r="B17" s="10"/>
      <c r="C17" s="11" t="s">
        <v>51</v>
      </c>
      <c r="D17" s="11" t="s">
        <v>13</v>
      </c>
      <c r="E17" s="73"/>
      <c r="F17" s="62"/>
      <c r="G17" s="62"/>
      <c r="H17" s="62"/>
      <c r="I17" s="62"/>
      <c r="J17" s="62"/>
    </row>
    <row r="18" spans="1:10" x14ac:dyDescent="0.25">
      <c r="A18" s="10"/>
      <c r="B18" s="10"/>
      <c r="C18" s="16" t="s">
        <v>47</v>
      </c>
      <c r="D18" s="16" t="s">
        <v>48</v>
      </c>
      <c r="E18" s="74"/>
      <c r="F18" s="62"/>
      <c r="G18" s="62"/>
      <c r="H18" s="62"/>
      <c r="I18" s="62"/>
      <c r="J18" s="62"/>
    </row>
    <row r="19" spans="1:10" x14ac:dyDescent="0.25">
      <c r="A19" s="14"/>
      <c r="B19" s="14"/>
      <c r="C19" s="11" t="s">
        <v>56</v>
      </c>
      <c r="D19" s="11" t="s">
        <v>57</v>
      </c>
      <c r="E19" s="73"/>
      <c r="F19" s="62"/>
      <c r="G19" s="62"/>
      <c r="H19" s="62"/>
      <c r="I19" s="62"/>
      <c r="J19" s="63"/>
    </row>
    <row r="20" spans="1:10" ht="25.5" x14ac:dyDescent="0.25">
      <c r="A20" s="10"/>
      <c r="B20" s="10"/>
      <c r="C20" s="11" t="s">
        <v>44</v>
      </c>
      <c r="D20" s="15" t="s">
        <v>45</v>
      </c>
      <c r="E20" s="75"/>
      <c r="F20" s="62"/>
      <c r="G20" s="62"/>
      <c r="H20" s="62"/>
      <c r="I20" s="62"/>
      <c r="J20" s="62"/>
    </row>
    <row r="21" spans="1:10" x14ac:dyDescent="0.25">
      <c r="A21" s="10"/>
      <c r="B21" s="25"/>
      <c r="C21" s="11" t="s">
        <v>54</v>
      </c>
      <c r="D21" s="11" t="s">
        <v>55</v>
      </c>
      <c r="E21" s="73"/>
      <c r="F21" s="62"/>
      <c r="G21" s="62"/>
      <c r="H21" s="62"/>
      <c r="I21" s="62"/>
      <c r="J21" s="62"/>
    </row>
    <row r="22" spans="1:10" x14ac:dyDescent="0.25">
      <c r="A22" s="10"/>
      <c r="B22" s="10"/>
      <c r="C22" s="11" t="s">
        <v>40</v>
      </c>
      <c r="D22" s="11" t="s">
        <v>41</v>
      </c>
      <c r="E22" s="73"/>
      <c r="F22" s="62"/>
      <c r="G22" s="62"/>
      <c r="H22" s="62"/>
      <c r="I22" s="62"/>
      <c r="J22" s="62"/>
    </row>
    <row r="23" spans="1:10" x14ac:dyDescent="0.25">
      <c r="A23" s="10"/>
      <c r="B23" s="25"/>
      <c r="C23" s="11" t="s">
        <v>42</v>
      </c>
      <c r="D23" s="11" t="s">
        <v>43</v>
      </c>
      <c r="E23" s="73"/>
      <c r="F23" s="62"/>
      <c r="G23" s="62"/>
      <c r="H23" s="62"/>
      <c r="I23" s="62"/>
      <c r="J23" s="62"/>
    </row>
    <row r="24" spans="1:10" s="38" customFormat="1" x14ac:dyDescent="0.25">
      <c r="A24" s="11"/>
      <c r="B24" s="16"/>
      <c r="C24" s="16" t="s">
        <v>49</v>
      </c>
      <c r="D24" s="16" t="s">
        <v>50</v>
      </c>
      <c r="E24" s="74"/>
      <c r="F24" s="76"/>
      <c r="G24" s="76"/>
      <c r="H24" s="76"/>
      <c r="I24" s="76"/>
      <c r="J24" s="76"/>
    </row>
    <row r="25" spans="1:10" x14ac:dyDescent="0.25">
      <c r="A25" s="14"/>
      <c r="B25" s="14"/>
      <c r="C25" s="11" t="s">
        <v>52</v>
      </c>
      <c r="D25" s="11" t="s">
        <v>53</v>
      </c>
      <c r="E25" s="73"/>
      <c r="F25" s="62"/>
      <c r="G25" s="62"/>
      <c r="H25" s="62"/>
      <c r="I25" s="62"/>
      <c r="J25" s="63"/>
    </row>
  </sheetData>
  <mergeCells count="4">
    <mergeCell ref="A5:J5"/>
    <mergeCell ref="A3:J3"/>
    <mergeCell ref="A1:J1"/>
    <mergeCell ref="A8:C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55"/>
  <sheetViews>
    <sheetView zoomScale="98" zoomScaleNormal="98" workbookViewId="0">
      <selection activeCell="G16" sqref="G1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7.42578125" customWidth="1"/>
    <col min="4" max="4" width="42.28515625" customWidth="1"/>
    <col min="5" max="5" width="21.28515625" style="145" customWidth="1"/>
    <col min="6" max="7" width="25.28515625" customWidth="1"/>
    <col min="8" max="8" width="22.7109375" style="145" customWidth="1"/>
    <col min="9" max="9" width="8.140625" customWidth="1"/>
    <col min="10" max="10" width="8.42578125" customWidth="1"/>
  </cols>
  <sheetData>
    <row r="1" spans="1:10" ht="42" customHeight="1" x14ac:dyDescent="0.25">
      <c r="A1" s="159" t="s">
        <v>184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18" x14ac:dyDescent="0.25">
      <c r="A2" s="4"/>
      <c r="B2" s="4"/>
      <c r="C2" s="4"/>
      <c r="D2" s="4"/>
      <c r="E2" s="22"/>
      <c r="F2" s="4"/>
      <c r="G2" s="4"/>
      <c r="H2" s="5"/>
      <c r="I2" s="5"/>
    </row>
    <row r="3" spans="1:10" ht="18" customHeight="1" x14ac:dyDescent="0.25">
      <c r="A3" s="159" t="s">
        <v>26</v>
      </c>
      <c r="B3" s="159"/>
      <c r="C3" s="159"/>
      <c r="D3" s="159"/>
      <c r="E3" s="159"/>
      <c r="F3" s="159"/>
      <c r="G3" s="159"/>
      <c r="H3" s="159"/>
      <c r="I3" s="159"/>
      <c r="J3" s="159"/>
    </row>
    <row r="4" spans="1:10" ht="18" x14ac:dyDescent="0.25">
      <c r="A4" s="4"/>
      <c r="B4" s="4"/>
      <c r="C4" s="4"/>
      <c r="D4" s="4"/>
      <c r="E4" s="22"/>
      <c r="F4" s="4"/>
      <c r="G4" s="4"/>
      <c r="H4" s="5"/>
      <c r="I4" s="5"/>
    </row>
    <row r="5" spans="1:10" ht="27.75" customHeight="1" x14ac:dyDescent="0.25">
      <c r="A5" s="181" t="s">
        <v>28</v>
      </c>
      <c r="B5" s="205"/>
      <c r="C5" s="206"/>
      <c r="D5" s="17" t="s">
        <v>29</v>
      </c>
      <c r="E5" s="140" t="s">
        <v>207</v>
      </c>
      <c r="F5" s="18" t="s">
        <v>181</v>
      </c>
      <c r="G5" s="18" t="s">
        <v>182</v>
      </c>
      <c r="H5" s="18" t="s">
        <v>183</v>
      </c>
      <c r="I5" s="18" t="s">
        <v>173</v>
      </c>
      <c r="J5" s="18" t="s">
        <v>173</v>
      </c>
    </row>
    <row r="6" spans="1:10" ht="12.75" customHeight="1" x14ac:dyDescent="0.25">
      <c r="A6" s="100"/>
      <c r="B6" s="102">
        <v>1</v>
      </c>
      <c r="C6" s="101"/>
      <c r="D6" s="17">
        <v>2</v>
      </c>
      <c r="E6" s="140">
        <v>3</v>
      </c>
      <c r="F6" s="17">
        <v>4</v>
      </c>
      <c r="G6" s="17">
        <v>5</v>
      </c>
      <c r="H6" s="141">
        <v>6</v>
      </c>
      <c r="I6" s="103" t="s">
        <v>206</v>
      </c>
      <c r="J6" s="103" t="s">
        <v>177</v>
      </c>
    </row>
    <row r="7" spans="1:10" ht="41.25" customHeight="1" x14ac:dyDescent="0.25">
      <c r="A7" s="199" t="s">
        <v>163</v>
      </c>
      <c r="B7" s="200"/>
      <c r="C7" s="201"/>
      <c r="D7" s="17" t="s">
        <v>213</v>
      </c>
      <c r="E7" s="66">
        <f>E8+E84</f>
        <v>302166.56</v>
      </c>
      <c r="F7" s="66">
        <f>F8+F84</f>
        <v>617216.21</v>
      </c>
      <c r="G7" s="66">
        <f>G8+G84</f>
        <v>630597.99999999988</v>
      </c>
      <c r="H7" s="66">
        <f>H8+H84</f>
        <v>365982.14</v>
      </c>
      <c r="I7" s="66">
        <f t="shared" ref="I7:I41" si="0">(H7/E7)*100</f>
        <v>121.11933895001485</v>
      </c>
      <c r="J7" s="66">
        <f>(H7/G7)*100</f>
        <v>58.037313787864861</v>
      </c>
    </row>
    <row r="8" spans="1:10" x14ac:dyDescent="0.25">
      <c r="A8" s="196" t="s">
        <v>122</v>
      </c>
      <c r="B8" s="197"/>
      <c r="C8" s="198"/>
      <c r="D8" s="123" t="s">
        <v>123</v>
      </c>
      <c r="E8" s="124">
        <f>E9+E16+E21+E36+E42+E53+E64+E73+E77+E26+E32+E81</f>
        <v>26079.83</v>
      </c>
      <c r="F8" s="124">
        <f t="shared" ref="F8:H8" si="1">F9+F16+F21+F36+F42+F53+F64+F73+F77+F26+F32+F81</f>
        <v>61533.210000000006</v>
      </c>
      <c r="G8" s="124">
        <f t="shared" si="1"/>
        <v>67493.58</v>
      </c>
      <c r="H8" s="124">
        <f t="shared" si="1"/>
        <v>30718.68</v>
      </c>
      <c r="I8" s="124">
        <f t="shared" si="0"/>
        <v>117.78711747737619</v>
      </c>
      <c r="J8" s="66">
        <f t="shared" ref="J8:J71" si="2">(H8/G8)*100</f>
        <v>45.513484393626769</v>
      </c>
    </row>
    <row r="9" spans="1:10" x14ac:dyDescent="0.25">
      <c r="A9" s="184" t="s">
        <v>219</v>
      </c>
      <c r="B9" s="185"/>
      <c r="C9" s="186"/>
      <c r="D9" s="27" t="s">
        <v>220</v>
      </c>
      <c r="E9" s="142">
        <f>E10+E14</f>
        <v>329.73</v>
      </c>
      <c r="F9" s="64">
        <f t="shared" ref="F9:H9" si="3">F10+F14</f>
        <v>200</v>
      </c>
      <c r="G9" s="64">
        <f t="shared" si="3"/>
        <v>200</v>
      </c>
      <c r="H9" s="142">
        <f t="shared" si="3"/>
        <v>0</v>
      </c>
      <c r="I9" s="64">
        <f t="shared" si="0"/>
        <v>0</v>
      </c>
      <c r="J9" s="66">
        <f t="shared" si="2"/>
        <v>0</v>
      </c>
    </row>
    <row r="10" spans="1:10" x14ac:dyDescent="0.25">
      <c r="A10" s="202" t="s">
        <v>147</v>
      </c>
      <c r="B10" s="203"/>
      <c r="C10" s="204"/>
      <c r="D10" s="115" t="s">
        <v>151</v>
      </c>
      <c r="E10" s="116">
        <f>E11</f>
        <v>329.73</v>
      </c>
      <c r="F10" s="116">
        <f t="shared" ref="F10:H10" si="4">F11</f>
        <v>200</v>
      </c>
      <c r="G10" s="116">
        <f t="shared" si="4"/>
        <v>200</v>
      </c>
      <c r="H10" s="116">
        <f t="shared" si="4"/>
        <v>0</v>
      </c>
      <c r="I10" s="117">
        <f t="shared" si="0"/>
        <v>0</v>
      </c>
      <c r="J10" s="66">
        <f t="shared" si="2"/>
        <v>0</v>
      </c>
    </row>
    <row r="11" spans="1:10" x14ac:dyDescent="0.25">
      <c r="A11" s="190">
        <v>3</v>
      </c>
      <c r="B11" s="191"/>
      <c r="C11" s="192"/>
      <c r="D11" s="26" t="s">
        <v>17</v>
      </c>
      <c r="E11" s="143">
        <f>E12+E13</f>
        <v>329.73</v>
      </c>
      <c r="F11" s="65">
        <f t="shared" ref="F11:G11" si="5">F12+F13</f>
        <v>200</v>
      </c>
      <c r="G11" s="65">
        <f t="shared" si="5"/>
        <v>200</v>
      </c>
      <c r="H11" s="143">
        <f t="shared" ref="H11" si="6">H12+H13</f>
        <v>0</v>
      </c>
      <c r="I11" s="64">
        <f t="shared" si="0"/>
        <v>0</v>
      </c>
      <c r="J11" s="66">
        <f t="shared" si="2"/>
        <v>0</v>
      </c>
    </row>
    <row r="12" spans="1:10" x14ac:dyDescent="0.25">
      <c r="A12" s="193">
        <v>31</v>
      </c>
      <c r="B12" s="194"/>
      <c r="C12" s="195"/>
      <c r="D12" s="26" t="s">
        <v>18</v>
      </c>
      <c r="E12" s="143">
        <v>0</v>
      </c>
      <c r="F12" s="62">
        <v>0</v>
      </c>
      <c r="G12" s="62">
        <v>0</v>
      </c>
      <c r="H12" s="146">
        <v>0</v>
      </c>
      <c r="I12" s="64" t="e">
        <f t="shared" si="0"/>
        <v>#DIV/0!</v>
      </c>
      <c r="J12" s="66" t="e">
        <f t="shared" si="2"/>
        <v>#DIV/0!</v>
      </c>
    </row>
    <row r="13" spans="1:10" x14ac:dyDescent="0.25">
      <c r="A13" s="193">
        <v>32</v>
      </c>
      <c r="B13" s="194"/>
      <c r="C13" s="195"/>
      <c r="D13" s="26" t="s">
        <v>30</v>
      </c>
      <c r="E13" s="143">
        <v>329.73</v>
      </c>
      <c r="F13" s="62">
        <v>200</v>
      </c>
      <c r="G13" s="62">
        <v>200</v>
      </c>
      <c r="H13" s="146">
        <v>0</v>
      </c>
      <c r="I13" s="64">
        <f t="shared" si="0"/>
        <v>0</v>
      </c>
      <c r="J13" s="66">
        <f t="shared" si="2"/>
        <v>0</v>
      </c>
    </row>
    <row r="14" spans="1:10" ht="15" customHeight="1" x14ac:dyDescent="0.25">
      <c r="A14" s="187" t="s">
        <v>185</v>
      </c>
      <c r="B14" s="188"/>
      <c r="C14" s="189"/>
      <c r="D14" s="118" t="s">
        <v>186</v>
      </c>
      <c r="E14" s="119">
        <f>E15</f>
        <v>0</v>
      </c>
      <c r="F14" s="119">
        <f t="shared" ref="F14:H14" si="7">F15</f>
        <v>0</v>
      </c>
      <c r="G14" s="119">
        <f t="shared" si="7"/>
        <v>0</v>
      </c>
      <c r="H14" s="119">
        <f t="shared" si="7"/>
        <v>0</v>
      </c>
      <c r="I14" s="66" t="e">
        <f t="shared" si="0"/>
        <v>#DIV/0!</v>
      </c>
      <c r="J14" s="66" t="e">
        <f t="shared" si="2"/>
        <v>#DIV/0!</v>
      </c>
    </row>
    <row r="15" spans="1:10" x14ac:dyDescent="0.25">
      <c r="A15" s="193">
        <v>32</v>
      </c>
      <c r="B15" s="194"/>
      <c r="C15" s="195"/>
      <c r="D15" s="108" t="s">
        <v>30</v>
      </c>
      <c r="E15" s="143">
        <v>0</v>
      </c>
      <c r="F15" s="114">
        <v>0</v>
      </c>
      <c r="G15" s="114">
        <v>0</v>
      </c>
      <c r="H15" s="147">
        <v>0</v>
      </c>
      <c r="I15" s="64" t="e">
        <f t="shared" si="0"/>
        <v>#DIV/0!</v>
      </c>
      <c r="J15" s="66" t="e">
        <f t="shared" si="2"/>
        <v>#DIV/0!</v>
      </c>
    </row>
    <row r="16" spans="1:10" ht="25.5" customHeight="1" x14ac:dyDescent="0.25">
      <c r="A16" s="184" t="s">
        <v>125</v>
      </c>
      <c r="B16" s="185"/>
      <c r="C16" s="186"/>
      <c r="D16" s="128" t="s">
        <v>126</v>
      </c>
      <c r="E16" s="142">
        <f>E17</f>
        <v>716.7</v>
      </c>
      <c r="F16" s="64">
        <f t="shared" ref="F16:F17" si="8">F17</f>
        <v>1313.96</v>
      </c>
      <c r="G16" s="64">
        <f t="shared" ref="G16:G17" si="9">G17</f>
        <v>1313.96</v>
      </c>
      <c r="H16" s="142">
        <f t="shared" ref="H16:H17" si="10">H17</f>
        <v>358.35</v>
      </c>
      <c r="I16" s="64">
        <f t="shared" si="0"/>
        <v>50</v>
      </c>
      <c r="J16" s="66">
        <f t="shared" si="2"/>
        <v>27.272519711406741</v>
      </c>
    </row>
    <row r="17" spans="1:10" ht="15" customHeight="1" x14ac:dyDescent="0.25">
      <c r="A17" s="187" t="s">
        <v>135</v>
      </c>
      <c r="B17" s="188"/>
      <c r="C17" s="189"/>
      <c r="D17" s="129" t="s">
        <v>214</v>
      </c>
      <c r="E17" s="121">
        <f>E18</f>
        <v>716.7</v>
      </c>
      <c r="F17" s="121">
        <f t="shared" si="8"/>
        <v>1313.96</v>
      </c>
      <c r="G17" s="121">
        <f t="shared" si="9"/>
        <v>1313.96</v>
      </c>
      <c r="H17" s="121">
        <f t="shared" si="10"/>
        <v>358.35</v>
      </c>
      <c r="I17" s="66">
        <f t="shared" si="0"/>
        <v>50</v>
      </c>
      <c r="J17" s="66">
        <f t="shared" si="2"/>
        <v>27.272519711406741</v>
      </c>
    </row>
    <row r="18" spans="1:10" x14ac:dyDescent="0.25">
      <c r="A18" s="190">
        <v>3</v>
      </c>
      <c r="B18" s="191"/>
      <c r="C18" s="192"/>
      <c r="D18" s="58" t="s">
        <v>17</v>
      </c>
      <c r="E18" s="143">
        <f>E19+E20</f>
        <v>716.7</v>
      </c>
      <c r="F18" s="65">
        <f t="shared" ref="F18" si="11">F19+F20</f>
        <v>1313.96</v>
      </c>
      <c r="G18" s="65">
        <f t="shared" ref="G18" si="12">G19+G20</f>
        <v>1313.96</v>
      </c>
      <c r="H18" s="143">
        <f t="shared" ref="H18" si="13">H19+H20</f>
        <v>358.35</v>
      </c>
      <c r="I18" s="64">
        <f t="shared" si="0"/>
        <v>50</v>
      </c>
      <c r="J18" s="66">
        <f t="shared" si="2"/>
        <v>27.272519711406741</v>
      </c>
    </row>
    <row r="19" spans="1:10" x14ac:dyDescent="0.25">
      <c r="A19" s="193">
        <v>31</v>
      </c>
      <c r="B19" s="194"/>
      <c r="C19" s="195"/>
      <c r="D19" s="58" t="s">
        <v>18</v>
      </c>
      <c r="E19" s="143">
        <v>0</v>
      </c>
      <c r="F19" s="62">
        <v>0</v>
      </c>
      <c r="G19" s="62">
        <v>0</v>
      </c>
      <c r="H19" s="146">
        <v>0</v>
      </c>
      <c r="I19" s="64" t="e">
        <f t="shared" si="0"/>
        <v>#DIV/0!</v>
      </c>
      <c r="J19" s="66" t="e">
        <f t="shared" si="2"/>
        <v>#DIV/0!</v>
      </c>
    </row>
    <row r="20" spans="1:10" x14ac:dyDescent="0.25">
      <c r="A20" s="193">
        <v>32</v>
      </c>
      <c r="B20" s="194"/>
      <c r="C20" s="195"/>
      <c r="D20" s="58" t="s">
        <v>30</v>
      </c>
      <c r="E20" s="143">
        <v>716.7</v>
      </c>
      <c r="F20" s="62">
        <v>1313.96</v>
      </c>
      <c r="G20" s="62">
        <v>1313.96</v>
      </c>
      <c r="H20" s="146">
        <v>358.35</v>
      </c>
      <c r="I20" s="64">
        <f t="shared" si="0"/>
        <v>50</v>
      </c>
      <c r="J20" s="66">
        <f t="shared" si="2"/>
        <v>27.272519711406741</v>
      </c>
    </row>
    <row r="21" spans="1:10" x14ac:dyDescent="0.25">
      <c r="A21" s="184" t="s">
        <v>127</v>
      </c>
      <c r="B21" s="185"/>
      <c r="C21" s="186"/>
      <c r="D21" s="59" t="s">
        <v>128</v>
      </c>
      <c r="E21" s="142">
        <f>E22</f>
        <v>1685.55</v>
      </c>
      <c r="F21" s="64">
        <f t="shared" ref="F21:F22" si="14">F22</f>
        <v>4390.1399999999994</v>
      </c>
      <c r="G21" s="64">
        <f t="shared" ref="G21:G22" si="15">G22</f>
        <v>6573.84</v>
      </c>
      <c r="H21" s="142">
        <f t="shared" ref="H21:H22" si="16">H22</f>
        <v>2203.6799999999998</v>
      </c>
      <c r="I21" s="64">
        <f t="shared" si="0"/>
        <v>130.73952122452613</v>
      </c>
      <c r="J21" s="66">
        <f t="shared" si="2"/>
        <v>33.521959767806941</v>
      </c>
    </row>
    <row r="22" spans="1:10" x14ac:dyDescent="0.25">
      <c r="A22" s="187" t="s">
        <v>124</v>
      </c>
      <c r="B22" s="188"/>
      <c r="C22" s="189"/>
      <c r="D22" s="118" t="s">
        <v>13</v>
      </c>
      <c r="E22" s="121">
        <f>E23</f>
        <v>1685.55</v>
      </c>
      <c r="F22" s="121">
        <f t="shared" si="14"/>
        <v>4390.1399999999994</v>
      </c>
      <c r="G22" s="121">
        <f t="shared" si="15"/>
        <v>6573.84</v>
      </c>
      <c r="H22" s="121">
        <f t="shared" si="16"/>
        <v>2203.6799999999998</v>
      </c>
      <c r="I22" s="66">
        <f t="shared" si="0"/>
        <v>130.73952122452613</v>
      </c>
      <c r="J22" s="66">
        <f t="shared" si="2"/>
        <v>33.521959767806941</v>
      </c>
    </row>
    <row r="23" spans="1:10" x14ac:dyDescent="0.25">
      <c r="A23" s="190">
        <v>3</v>
      </c>
      <c r="B23" s="191"/>
      <c r="C23" s="192"/>
      <c r="D23" s="58" t="s">
        <v>17</v>
      </c>
      <c r="E23" s="143">
        <f>E24+E25</f>
        <v>1685.55</v>
      </c>
      <c r="F23" s="65">
        <f>F24+F25</f>
        <v>4390.1399999999994</v>
      </c>
      <c r="G23" s="65">
        <f>G24+G25</f>
        <v>6573.84</v>
      </c>
      <c r="H23" s="143">
        <f>H24+H25</f>
        <v>2203.6799999999998</v>
      </c>
      <c r="I23" s="64">
        <f t="shared" si="0"/>
        <v>130.73952122452613</v>
      </c>
      <c r="J23" s="66">
        <f t="shared" si="2"/>
        <v>33.521959767806941</v>
      </c>
    </row>
    <row r="24" spans="1:10" x14ac:dyDescent="0.25">
      <c r="A24" s="193">
        <v>31</v>
      </c>
      <c r="B24" s="194"/>
      <c r="C24" s="195"/>
      <c r="D24" s="58" t="s">
        <v>18</v>
      </c>
      <c r="E24" s="143">
        <v>1685.55</v>
      </c>
      <c r="F24" s="62">
        <v>2196.2399999999998</v>
      </c>
      <c r="G24" s="62">
        <v>2601.84</v>
      </c>
      <c r="H24" s="146">
        <v>801.84</v>
      </c>
      <c r="I24" s="64">
        <f t="shared" si="0"/>
        <v>47.571415858325174</v>
      </c>
      <c r="J24" s="66">
        <f t="shared" si="2"/>
        <v>30.818190203855732</v>
      </c>
    </row>
    <row r="25" spans="1:10" x14ac:dyDescent="0.25">
      <c r="A25" s="193">
        <v>32</v>
      </c>
      <c r="B25" s="194"/>
      <c r="C25" s="195"/>
      <c r="D25" s="58" t="s">
        <v>30</v>
      </c>
      <c r="E25" s="143">
        <v>0</v>
      </c>
      <c r="F25" s="62">
        <v>2193.9</v>
      </c>
      <c r="G25" s="62">
        <v>3972</v>
      </c>
      <c r="H25" s="146">
        <v>1401.84</v>
      </c>
      <c r="I25" s="64" t="e">
        <f t="shared" si="0"/>
        <v>#DIV/0!</v>
      </c>
      <c r="J25" s="66">
        <f t="shared" si="2"/>
        <v>35.29305135951661</v>
      </c>
    </row>
    <row r="26" spans="1:10" ht="25.5" customHeight="1" x14ac:dyDescent="0.25">
      <c r="A26" s="184" t="s">
        <v>195</v>
      </c>
      <c r="B26" s="185"/>
      <c r="C26" s="186"/>
      <c r="D26" s="128" t="s">
        <v>194</v>
      </c>
      <c r="E26" s="143">
        <f>E27</f>
        <v>0</v>
      </c>
      <c r="F26" s="65">
        <f t="shared" ref="F26:H26" si="17">F27</f>
        <v>6000</v>
      </c>
      <c r="G26" s="65">
        <f t="shared" si="17"/>
        <v>6000</v>
      </c>
      <c r="H26" s="143">
        <f t="shared" si="17"/>
        <v>0</v>
      </c>
      <c r="I26" s="64" t="e">
        <f t="shared" si="0"/>
        <v>#DIV/0!</v>
      </c>
      <c r="J26" s="66">
        <f t="shared" si="2"/>
        <v>0</v>
      </c>
    </row>
    <row r="27" spans="1:10" ht="15" customHeight="1" x14ac:dyDescent="0.25">
      <c r="A27" s="187" t="s">
        <v>142</v>
      </c>
      <c r="B27" s="188"/>
      <c r="C27" s="189"/>
      <c r="D27" s="129" t="s">
        <v>143</v>
      </c>
      <c r="E27" s="119">
        <f>E28+E30</f>
        <v>0</v>
      </c>
      <c r="F27" s="119">
        <f t="shared" ref="F27:H27" si="18">F28+F30</f>
        <v>6000</v>
      </c>
      <c r="G27" s="119">
        <f t="shared" si="18"/>
        <v>6000</v>
      </c>
      <c r="H27" s="119">
        <f t="shared" si="18"/>
        <v>0</v>
      </c>
      <c r="I27" s="66" t="e">
        <f t="shared" si="0"/>
        <v>#DIV/0!</v>
      </c>
      <c r="J27" s="66">
        <f t="shared" si="2"/>
        <v>0</v>
      </c>
    </row>
    <row r="28" spans="1:10" x14ac:dyDescent="0.25">
      <c r="A28" s="131">
        <v>3</v>
      </c>
      <c r="B28" s="132"/>
      <c r="C28" s="133"/>
      <c r="D28" s="130" t="s">
        <v>17</v>
      </c>
      <c r="E28" s="143">
        <f>E29</f>
        <v>0</v>
      </c>
      <c r="F28" s="65">
        <f t="shared" ref="F28:H28" si="19">F29</f>
        <v>0</v>
      </c>
      <c r="G28" s="65">
        <f t="shared" si="19"/>
        <v>0</v>
      </c>
      <c r="H28" s="143">
        <f t="shared" si="19"/>
        <v>0</v>
      </c>
      <c r="I28" s="64" t="e">
        <f t="shared" si="0"/>
        <v>#DIV/0!</v>
      </c>
      <c r="J28" s="66" t="e">
        <f t="shared" si="2"/>
        <v>#DIV/0!</v>
      </c>
    </row>
    <row r="29" spans="1:10" x14ac:dyDescent="0.25">
      <c r="A29" s="131">
        <v>37</v>
      </c>
      <c r="B29" s="132"/>
      <c r="C29" s="133"/>
      <c r="D29" s="130" t="s">
        <v>152</v>
      </c>
      <c r="E29" s="143">
        <v>0</v>
      </c>
      <c r="F29" s="114">
        <v>0</v>
      </c>
      <c r="G29" s="114">
        <v>0</v>
      </c>
      <c r="H29" s="147">
        <v>0</v>
      </c>
      <c r="I29" s="64" t="e">
        <f t="shared" si="0"/>
        <v>#DIV/0!</v>
      </c>
      <c r="J29" s="66" t="e">
        <f t="shared" si="2"/>
        <v>#DIV/0!</v>
      </c>
    </row>
    <row r="30" spans="1:10" x14ac:dyDescent="0.25">
      <c r="A30" s="131">
        <v>4</v>
      </c>
      <c r="B30" s="132"/>
      <c r="C30" s="133"/>
      <c r="D30" s="130" t="s">
        <v>154</v>
      </c>
      <c r="E30" s="143">
        <f>E31</f>
        <v>0</v>
      </c>
      <c r="F30" s="65">
        <f t="shared" ref="F30:H30" si="20">F31</f>
        <v>6000</v>
      </c>
      <c r="G30" s="65">
        <f t="shared" si="20"/>
        <v>6000</v>
      </c>
      <c r="H30" s="143">
        <f t="shared" si="20"/>
        <v>0</v>
      </c>
      <c r="I30" s="64" t="e">
        <f t="shared" si="0"/>
        <v>#DIV/0!</v>
      </c>
      <c r="J30" s="66">
        <f t="shared" si="2"/>
        <v>0</v>
      </c>
    </row>
    <row r="31" spans="1:10" x14ac:dyDescent="0.25">
      <c r="A31" s="131">
        <v>42</v>
      </c>
      <c r="B31" s="132"/>
      <c r="C31" s="133"/>
      <c r="D31" s="130" t="s">
        <v>196</v>
      </c>
      <c r="E31" s="143">
        <v>0</v>
      </c>
      <c r="F31" s="114">
        <v>6000</v>
      </c>
      <c r="G31" s="114">
        <v>6000</v>
      </c>
      <c r="H31" s="147">
        <v>0</v>
      </c>
      <c r="I31" s="64" t="e">
        <f t="shared" si="0"/>
        <v>#DIV/0!</v>
      </c>
      <c r="J31" s="66">
        <f t="shared" si="2"/>
        <v>0</v>
      </c>
    </row>
    <row r="32" spans="1:10" ht="25.5" customHeight="1" x14ac:dyDescent="0.25">
      <c r="A32" s="184" t="s">
        <v>197</v>
      </c>
      <c r="B32" s="185"/>
      <c r="C32" s="186"/>
      <c r="D32" s="128" t="s">
        <v>198</v>
      </c>
      <c r="E32" s="143">
        <f>E33</f>
        <v>0</v>
      </c>
      <c r="F32" s="65">
        <f t="shared" ref="F32:H32" si="21">F33</f>
        <v>0</v>
      </c>
      <c r="G32" s="65">
        <f t="shared" si="21"/>
        <v>664</v>
      </c>
      <c r="H32" s="143">
        <f t="shared" si="21"/>
        <v>664</v>
      </c>
      <c r="I32" s="64" t="e">
        <f t="shared" si="0"/>
        <v>#DIV/0!</v>
      </c>
      <c r="J32" s="66">
        <f t="shared" si="2"/>
        <v>100</v>
      </c>
    </row>
    <row r="33" spans="1:10" ht="27.75" customHeight="1" x14ac:dyDescent="0.25">
      <c r="A33" s="187" t="s">
        <v>201</v>
      </c>
      <c r="B33" s="188"/>
      <c r="C33" s="189"/>
      <c r="D33" s="129" t="s">
        <v>202</v>
      </c>
      <c r="E33" s="119">
        <f>E34</f>
        <v>0</v>
      </c>
      <c r="F33" s="119">
        <f t="shared" ref="F33:H33" si="22">F34</f>
        <v>0</v>
      </c>
      <c r="G33" s="119">
        <f t="shared" si="22"/>
        <v>664</v>
      </c>
      <c r="H33" s="119">
        <f t="shared" si="22"/>
        <v>664</v>
      </c>
      <c r="I33" s="66" t="e">
        <f t="shared" si="0"/>
        <v>#DIV/0!</v>
      </c>
      <c r="J33" s="66">
        <f t="shared" si="2"/>
        <v>100</v>
      </c>
    </row>
    <row r="34" spans="1:10" x14ac:dyDescent="0.25">
      <c r="A34" s="131">
        <v>3</v>
      </c>
      <c r="B34" s="132"/>
      <c r="C34" s="133"/>
      <c r="D34" s="130" t="s">
        <v>17</v>
      </c>
      <c r="E34" s="143">
        <f>E35</f>
        <v>0</v>
      </c>
      <c r="F34" s="65">
        <f t="shared" ref="F34:H34" si="23">F35</f>
        <v>0</v>
      </c>
      <c r="G34" s="65">
        <f t="shared" si="23"/>
        <v>664</v>
      </c>
      <c r="H34" s="143">
        <f t="shared" si="23"/>
        <v>664</v>
      </c>
      <c r="I34" s="64" t="e">
        <f t="shared" si="0"/>
        <v>#DIV/0!</v>
      </c>
      <c r="J34" s="66">
        <f t="shared" si="2"/>
        <v>100</v>
      </c>
    </row>
    <row r="35" spans="1:10" x14ac:dyDescent="0.25">
      <c r="A35" s="131">
        <v>32</v>
      </c>
      <c r="B35" s="132"/>
      <c r="C35" s="133"/>
      <c r="D35" s="130" t="s">
        <v>30</v>
      </c>
      <c r="E35" s="143">
        <v>0</v>
      </c>
      <c r="F35" s="114">
        <v>0</v>
      </c>
      <c r="G35" s="114">
        <v>664</v>
      </c>
      <c r="H35" s="147">
        <v>664</v>
      </c>
      <c r="I35" s="64" t="e">
        <f t="shared" si="0"/>
        <v>#DIV/0!</v>
      </c>
      <c r="J35" s="66">
        <f t="shared" si="2"/>
        <v>100</v>
      </c>
    </row>
    <row r="36" spans="1:10" ht="25.5" x14ac:dyDescent="0.25">
      <c r="A36" s="184" t="s">
        <v>129</v>
      </c>
      <c r="B36" s="185"/>
      <c r="C36" s="186"/>
      <c r="D36" s="59" t="s">
        <v>130</v>
      </c>
      <c r="E36" s="142">
        <f>E40+E37</f>
        <v>10230.379999999999</v>
      </c>
      <c r="F36" s="64">
        <f t="shared" ref="F36:H36" si="24">F40+F37</f>
        <v>28476.63</v>
      </c>
      <c r="G36" s="64">
        <f t="shared" si="24"/>
        <v>26409.81</v>
      </c>
      <c r="H36" s="142">
        <f t="shared" si="24"/>
        <v>11464.35</v>
      </c>
      <c r="I36" s="64">
        <f t="shared" si="0"/>
        <v>112.06181979555012</v>
      </c>
      <c r="J36" s="66">
        <f t="shared" si="2"/>
        <v>43.409437629426343</v>
      </c>
    </row>
    <row r="37" spans="1:10" x14ac:dyDescent="0.25">
      <c r="A37" s="187" t="s">
        <v>161</v>
      </c>
      <c r="B37" s="188"/>
      <c r="C37" s="189"/>
      <c r="D37" s="118" t="s">
        <v>165</v>
      </c>
      <c r="E37" s="121">
        <f>E38</f>
        <v>0</v>
      </c>
      <c r="F37" s="121">
        <f t="shared" ref="F37:F38" si="25">F38</f>
        <v>0</v>
      </c>
      <c r="G37" s="121">
        <f t="shared" ref="G37:G38" si="26">G38</f>
        <v>0</v>
      </c>
      <c r="H37" s="121">
        <f t="shared" ref="H37" si="27">H38</f>
        <v>0</v>
      </c>
      <c r="I37" s="66" t="e">
        <f t="shared" si="0"/>
        <v>#DIV/0!</v>
      </c>
      <c r="J37" s="66" t="e">
        <f t="shared" si="2"/>
        <v>#DIV/0!</v>
      </c>
    </row>
    <row r="38" spans="1:10" x14ac:dyDescent="0.25">
      <c r="A38" s="190">
        <v>1</v>
      </c>
      <c r="B38" s="191"/>
      <c r="C38" s="192"/>
      <c r="D38" s="58" t="s">
        <v>17</v>
      </c>
      <c r="E38" s="143">
        <f>E39</f>
        <v>0</v>
      </c>
      <c r="F38" s="65">
        <f t="shared" si="25"/>
        <v>0</v>
      </c>
      <c r="G38" s="65">
        <f t="shared" si="26"/>
        <v>0</v>
      </c>
      <c r="H38" s="143">
        <f>H39</f>
        <v>0</v>
      </c>
      <c r="I38" s="64" t="e">
        <f t="shared" si="0"/>
        <v>#DIV/0!</v>
      </c>
      <c r="J38" s="66" t="e">
        <f t="shared" si="2"/>
        <v>#DIV/0!</v>
      </c>
    </row>
    <row r="39" spans="1:10" x14ac:dyDescent="0.25">
      <c r="A39" s="193">
        <v>12</v>
      </c>
      <c r="B39" s="194"/>
      <c r="C39" s="195"/>
      <c r="D39" s="58" t="s">
        <v>215</v>
      </c>
      <c r="E39" s="143">
        <v>0</v>
      </c>
      <c r="F39" s="62">
        <v>0</v>
      </c>
      <c r="G39" s="62">
        <v>0</v>
      </c>
      <c r="H39" s="146">
        <v>0</v>
      </c>
      <c r="I39" s="64" t="e">
        <f t="shared" si="0"/>
        <v>#DIV/0!</v>
      </c>
      <c r="J39" s="66" t="e">
        <f t="shared" si="2"/>
        <v>#DIV/0!</v>
      </c>
    </row>
    <row r="40" spans="1:10" ht="15" customHeight="1" x14ac:dyDescent="0.25">
      <c r="A40" s="187" t="s">
        <v>142</v>
      </c>
      <c r="B40" s="188"/>
      <c r="C40" s="189"/>
      <c r="D40" s="118" t="s">
        <v>143</v>
      </c>
      <c r="E40" s="119">
        <f>E41</f>
        <v>10230.379999999999</v>
      </c>
      <c r="F40" s="119">
        <f t="shared" ref="F40:H40" si="28">F41</f>
        <v>28476.63</v>
      </c>
      <c r="G40" s="119">
        <f t="shared" si="28"/>
        <v>26409.81</v>
      </c>
      <c r="H40" s="119">
        <f t="shared" si="28"/>
        <v>11464.35</v>
      </c>
      <c r="I40" s="66">
        <f t="shared" si="0"/>
        <v>112.06181979555012</v>
      </c>
      <c r="J40" s="66">
        <f t="shared" si="2"/>
        <v>43.409437629426343</v>
      </c>
    </row>
    <row r="41" spans="1:10" x14ac:dyDescent="0.25">
      <c r="A41" s="193">
        <v>32</v>
      </c>
      <c r="B41" s="194"/>
      <c r="C41" s="195"/>
      <c r="D41" s="58" t="s">
        <v>30</v>
      </c>
      <c r="E41" s="143">
        <v>10230.379999999999</v>
      </c>
      <c r="F41" s="62">
        <v>28476.63</v>
      </c>
      <c r="G41" s="62">
        <v>26409.81</v>
      </c>
      <c r="H41" s="146">
        <v>11464.35</v>
      </c>
      <c r="I41" s="64">
        <f t="shared" si="0"/>
        <v>112.06181979555012</v>
      </c>
      <c r="J41" s="66">
        <f t="shared" si="2"/>
        <v>43.409437629426343</v>
      </c>
    </row>
    <row r="42" spans="1:10" ht="25.5" customHeight="1" x14ac:dyDescent="0.25">
      <c r="A42" s="184" t="s">
        <v>131</v>
      </c>
      <c r="B42" s="185"/>
      <c r="C42" s="186"/>
      <c r="D42" s="59" t="s">
        <v>133</v>
      </c>
      <c r="E42" s="142">
        <f>E43+E47+E51</f>
        <v>0</v>
      </c>
      <c r="F42" s="64">
        <f t="shared" ref="F42:I42" si="29">F43+F47+F51</f>
        <v>14804.640000000001</v>
      </c>
      <c r="G42" s="64">
        <f t="shared" si="29"/>
        <v>14804.630000000001</v>
      </c>
      <c r="H42" s="142">
        <f t="shared" si="29"/>
        <v>12591.009999999998</v>
      </c>
      <c r="I42" s="64" t="e">
        <f t="shared" si="29"/>
        <v>#DIV/0!</v>
      </c>
      <c r="J42" s="66">
        <f t="shared" si="2"/>
        <v>85.047785726492307</v>
      </c>
    </row>
    <row r="43" spans="1:10" x14ac:dyDescent="0.25">
      <c r="A43" s="187" t="s">
        <v>124</v>
      </c>
      <c r="B43" s="188"/>
      <c r="C43" s="189"/>
      <c r="D43" s="118" t="s">
        <v>13</v>
      </c>
      <c r="E43" s="121">
        <f>E44</f>
        <v>0</v>
      </c>
      <c r="F43" s="121">
        <f t="shared" ref="F43" si="30">F44</f>
        <v>6111.35</v>
      </c>
      <c r="G43" s="121">
        <f t="shared" ref="G43" si="31">G44</f>
        <v>6111.35</v>
      </c>
      <c r="H43" s="121">
        <f t="shared" ref="H43" si="32">H44</f>
        <v>5197.57</v>
      </c>
      <c r="I43" s="66" t="e">
        <f t="shared" ref="I43:I50" si="33">(H43/E43)*100</f>
        <v>#DIV/0!</v>
      </c>
      <c r="J43" s="66">
        <f t="shared" si="2"/>
        <v>85.047820857911901</v>
      </c>
    </row>
    <row r="44" spans="1:10" x14ac:dyDescent="0.25">
      <c r="A44" s="190">
        <v>3</v>
      </c>
      <c r="B44" s="191"/>
      <c r="C44" s="192"/>
      <c r="D44" s="58" t="s">
        <v>17</v>
      </c>
      <c r="E44" s="143">
        <f>E45+E46</f>
        <v>0</v>
      </c>
      <c r="F44" s="65">
        <f t="shared" ref="F44" si="34">F45+F46</f>
        <v>6111.35</v>
      </c>
      <c r="G44" s="65">
        <f t="shared" ref="G44" si="35">G45+G46</f>
        <v>6111.35</v>
      </c>
      <c r="H44" s="143">
        <f t="shared" ref="H44" si="36">H45+H46</f>
        <v>5197.57</v>
      </c>
      <c r="I44" s="64" t="e">
        <f t="shared" si="33"/>
        <v>#DIV/0!</v>
      </c>
      <c r="J44" s="66">
        <f t="shared" si="2"/>
        <v>85.047820857911901</v>
      </c>
    </row>
    <row r="45" spans="1:10" x14ac:dyDescent="0.25">
      <c r="A45" s="193">
        <v>31</v>
      </c>
      <c r="B45" s="194"/>
      <c r="C45" s="195"/>
      <c r="D45" s="58" t="s">
        <v>18</v>
      </c>
      <c r="E45" s="143"/>
      <c r="F45" s="62">
        <v>6111.35</v>
      </c>
      <c r="G45" s="62">
        <v>6111.35</v>
      </c>
      <c r="H45" s="146">
        <v>5197.57</v>
      </c>
      <c r="I45" s="64" t="e">
        <f t="shared" si="33"/>
        <v>#DIV/0!</v>
      </c>
      <c r="J45" s="66">
        <f t="shared" si="2"/>
        <v>85.047820857911901</v>
      </c>
    </row>
    <row r="46" spans="1:10" x14ac:dyDescent="0.25">
      <c r="A46" s="193">
        <v>32</v>
      </c>
      <c r="B46" s="194"/>
      <c r="C46" s="195"/>
      <c r="D46" s="58" t="s">
        <v>30</v>
      </c>
      <c r="E46" s="143">
        <v>0</v>
      </c>
      <c r="F46" s="62">
        <v>0</v>
      </c>
      <c r="G46" s="62">
        <v>0</v>
      </c>
      <c r="H46" s="146">
        <v>0</v>
      </c>
      <c r="I46" s="64" t="e">
        <f t="shared" si="33"/>
        <v>#DIV/0!</v>
      </c>
      <c r="J46" s="66" t="e">
        <f t="shared" si="2"/>
        <v>#DIV/0!</v>
      </c>
    </row>
    <row r="47" spans="1:10" x14ac:dyDescent="0.25">
      <c r="A47" s="187" t="s">
        <v>137</v>
      </c>
      <c r="B47" s="188"/>
      <c r="C47" s="189"/>
      <c r="D47" s="118" t="s">
        <v>138</v>
      </c>
      <c r="E47" s="121">
        <f>E48</f>
        <v>0</v>
      </c>
      <c r="F47" s="121">
        <f t="shared" ref="F47" si="37">F48</f>
        <v>8693.2900000000009</v>
      </c>
      <c r="G47" s="121">
        <f t="shared" ref="G47" si="38">G48</f>
        <v>3839.56</v>
      </c>
      <c r="H47" s="121">
        <f t="shared" ref="H47" si="39">H48</f>
        <v>7393.44</v>
      </c>
      <c r="I47" s="66" t="e">
        <f t="shared" si="33"/>
        <v>#DIV/0!</v>
      </c>
      <c r="J47" s="66">
        <f t="shared" si="2"/>
        <v>192.5595641167217</v>
      </c>
    </row>
    <row r="48" spans="1:10" x14ac:dyDescent="0.25">
      <c r="A48" s="190">
        <v>3</v>
      </c>
      <c r="B48" s="191"/>
      <c r="C48" s="192"/>
      <c r="D48" s="58" t="s">
        <v>17</v>
      </c>
      <c r="E48" s="143">
        <f>E49+E50</f>
        <v>0</v>
      </c>
      <c r="F48" s="65">
        <f t="shared" ref="F48" si="40">F49+F50</f>
        <v>8693.2900000000009</v>
      </c>
      <c r="G48" s="65">
        <f t="shared" ref="G48" si="41">G49+G50</f>
        <v>3839.56</v>
      </c>
      <c r="H48" s="143">
        <f t="shared" ref="H48" si="42">H49+H50</f>
        <v>7393.44</v>
      </c>
      <c r="I48" s="64" t="e">
        <f t="shared" si="33"/>
        <v>#DIV/0!</v>
      </c>
      <c r="J48" s="66">
        <f t="shared" si="2"/>
        <v>192.5595641167217</v>
      </c>
    </row>
    <row r="49" spans="1:10" x14ac:dyDescent="0.25">
      <c r="A49" s="193">
        <v>31</v>
      </c>
      <c r="B49" s="194"/>
      <c r="C49" s="195"/>
      <c r="D49" s="58" t="s">
        <v>18</v>
      </c>
      <c r="E49" s="143">
        <v>0</v>
      </c>
      <c r="F49" s="62">
        <v>8693.2900000000009</v>
      </c>
      <c r="G49" s="62">
        <v>3839.56</v>
      </c>
      <c r="H49" s="146">
        <v>7393.44</v>
      </c>
      <c r="I49" s="64" t="e">
        <f t="shared" si="33"/>
        <v>#DIV/0!</v>
      </c>
      <c r="J49" s="66">
        <f t="shared" si="2"/>
        <v>192.5595641167217</v>
      </c>
    </row>
    <row r="50" spans="1:10" x14ac:dyDescent="0.25">
      <c r="A50" s="193">
        <v>32</v>
      </c>
      <c r="B50" s="194"/>
      <c r="C50" s="195"/>
      <c r="D50" s="58" t="s">
        <v>30</v>
      </c>
      <c r="E50" s="143">
        <v>0</v>
      </c>
      <c r="F50" s="62">
        <v>0</v>
      </c>
      <c r="G50" s="62">
        <v>0</v>
      </c>
      <c r="H50" s="146">
        <v>0</v>
      </c>
      <c r="I50" s="64" t="e">
        <f t="shared" si="33"/>
        <v>#DIV/0!</v>
      </c>
      <c r="J50" s="66" t="e">
        <f t="shared" si="2"/>
        <v>#DIV/0!</v>
      </c>
    </row>
    <row r="51" spans="1:10" x14ac:dyDescent="0.25">
      <c r="A51" s="207" t="s">
        <v>191</v>
      </c>
      <c r="B51" s="208"/>
      <c r="C51" s="209"/>
      <c r="D51" s="122" t="s">
        <v>187</v>
      </c>
      <c r="E51" s="119">
        <f>E52</f>
        <v>0</v>
      </c>
      <c r="F51" s="119">
        <f t="shared" ref="F51:I51" si="43">F52</f>
        <v>0</v>
      </c>
      <c r="G51" s="119">
        <f t="shared" si="43"/>
        <v>4853.72</v>
      </c>
      <c r="H51" s="119">
        <f t="shared" si="43"/>
        <v>0</v>
      </c>
      <c r="I51" s="119" t="e">
        <f t="shared" si="43"/>
        <v>#DIV/0!</v>
      </c>
      <c r="J51" s="66">
        <f t="shared" si="2"/>
        <v>0</v>
      </c>
    </row>
    <row r="52" spans="1:10" x14ac:dyDescent="0.25">
      <c r="A52" s="109">
        <v>31</v>
      </c>
      <c r="B52" s="110"/>
      <c r="C52" s="111"/>
      <c r="D52" s="108" t="s">
        <v>18</v>
      </c>
      <c r="E52" s="143">
        <v>0</v>
      </c>
      <c r="F52" s="114">
        <v>0</v>
      </c>
      <c r="G52" s="114">
        <v>4853.72</v>
      </c>
      <c r="H52" s="147">
        <v>0</v>
      </c>
      <c r="I52" s="64" t="e">
        <f t="shared" ref="I52:I83" si="44">(H52/E52)*100</f>
        <v>#DIV/0!</v>
      </c>
      <c r="J52" s="66">
        <f t="shared" si="2"/>
        <v>0</v>
      </c>
    </row>
    <row r="53" spans="1:10" ht="25.5" customHeight="1" x14ac:dyDescent="0.25">
      <c r="A53" s="184" t="s">
        <v>132</v>
      </c>
      <c r="B53" s="185"/>
      <c r="C53" s="186"/>
      <c r="D53" s="59" t="s">
        <v>134</v>
      </c>
      <c r="E53" s="142">
        <f>E54+E60+E58</f>
        <v>0</v>
      </c>
      <c r="F53" s="64">
        <f t="shared" ref="F53:H53" si="45">F54+F60+F58</f>
        <v>6347.84</v>
      </c>
      <c r="G53" s="64">
        <f t="shared" si="45"/>
        <v>6344.86</v>
      </c>
      <c r="H53" s="142">
        <f t="shared" si="45"/>
        <v>0</v>
      </c>
      <c r="I53" s="64" t="e">
        <f t="shared" si="44"/>
        <v>#DIV/0!</v>
      </c>
      <c r="J53" s="66">
        <f t="shared" si="2"/>
        <v>0</v>
      </c>
    </row>
    <row r="54" spans="1:10" ht="15" customHeight="1" x14ac:dyDescent="0.25">
      <c r="A54" s="187" t="s">
        <v>124</v>
      </c>
      <c r="B54" s="188"/>
      <c r="C54" s="189"/>
      <c r="D54" s="118" t="s">
        <v>13</v>
      </c>
      <c r="E54" s="121">
        <f>E55</f>
        <v>0</v>
      </c>
      <c r="F54" s="121">
        <f t="shared" ref="F54" si="46">F55</f>
        <v>2620.39</v>
      </c>
      <c r="G54" s="121">
        <f t="shared" ref="G54" si="47">G55</f>
        <v>3172.43</v>
      </c>
      <c r="H54" s="121">
        <f t="shared" ref="H54" si="48">H55</f>
        <v>0</v>
      </c>
      <c r="I54" s="66" t="e">
        <f t="shared" si="44"/>
        <v>#DIV/0!</v>
      </c>
      <c r="J54" s="66">
        <f t="shared" si="2"/>
        <v>0</v>
      </c>
    </row>
    <row r="55" spans="1:10" x14ac:dyDescent="0.25">
      <c r="A55" s="190">
        <v>3</v>
      </c>
      <c r="B55" s="191"/>
      <c r="C55" s="192"/>
      <c r="D55" s="58" t="s">
        <v>17</v>
      </c>
      <c r="E55" s="143">
        <f>E56+E57</f>
        <v>0</v>
      </c>
      <c r="F55" s="65">
        <f t="shared" ref="F55" si="49">F56+F57</f>
        <v>2620.39</v>
      </c>
      <c r="G55" s="65">
        <f t="shared" ref="G55" si="50">G56+G57</f>
        <v>3172.43</v>
      </c>
      <c r="H55" s="143">
        <f t="shared" ref="H55" si="51">H56+H57</f>
        <v>0</v>
      </c>
      <c r="I55" s="64" t="e">
        <f t="shared" si="44"/>
        <v>#DIV/0!</v>
      </c>
      <c r="J55" s="66">
        <f t="shared" si="2"/>
        <v>0</v>
      </c>
    </row>
    <row r="56" spans="1:10" x14ac:dyDescent="0.25">
      <c r="A56" s="193">
        <v>31</v>
      </c>
      <c r="B56" s="194"/>
      <c r="C56" s="195"/>
      <c r="D56" s="58" t="s">
        <v>18</v>
      </c>
      <c r="E56" s="143">
        <v>0</v>
      </c>
      <c r="F56" s="62">
        <v>2620.39</v>
      </c>
      <c r="G56" s="62">
        <v>3172.43</v>
      </c>
      <c r="H56" s="146">
        <v>0</v>
      </c>
      <c r="I56" s="64" t="e">
        <f t="shared" si="44"/>
        <v>#DIV/0!</v>
      </c>
      <c r="J56" s="66">
        <f t="shared" si="2"/>
        <v>0</v>
      </c>
    </row>
    <row r="57" spans="1:10" x14ac:dyDescent="0.25">
      <c r="A57" s="193">
        <v>32</v>
      </c>
      <c r="B57" s="194"/>
      <c r="C57" s="195"/>
      <c r="D57" s="58" t="s">
        <v>30</v>
      </c>
      <c r="E57" s="143">
        <v>0</v>
      </c>
      <c r="F57" s="62">
        <v>0</v>
      </c>
      <c r="G57" s="62">
        <v>0</v>
      </c>
      <c r="H57" s="146">
        <v>0</v>
      </c>
      <c r="I57" s="64" t="e">
        <f t="shared" si="44"/>
        <v>#DIV/0!</v>
      </c>
      <c r="J57" s="66" t="e">
        <f t="shared" si="2"/>
        <v>#DIV/0!</v>
      </c>
    </row>
    <row r="58" spans="1:10" x14ac:dyDescent="0.25">
      <c r="A58" s="207" t="s">
        <v>161</v>
      </c>
      <c r="B58" s="208"/>
      <c r="C58" s="209"/>
      <c r="D58" s="122" t="s">
        <v>165</v>
      </c>
      <c r="E58" s="119">
        <f>E59</f>
        <v>0</v>
      </c>
      <c r="F58" s="119">
        <f t="shared" ref="F58:H58" si="52">F59</f>
        <v>0</v>
      </c>
      <c r="G58" s="119">
        <f t="shared" si="52"/>
        <v>475.86</v>
      </c>
      <c r="H58" s="119">
        <f t="shared" si="52"/>
        <v>0</v>
      </c>
      <c r="I58" s="66" t="e">
        <f t="shared" si="44"/>
        <v>#DIV/0!</v>
      </c>
      <c r="J58" s="66">
        <f t="shared" si="2"/>
        <v>0</v>
      </c>
    </row>
    <row r="59" spans="1:10" x14ac:dyDescent="0.25">
      <c r="A59" s="109">
        <v>31</v>
      </c>
      <c r="B59" s="110"/>
      <c r="C59" s="111"/>
      <c r="D59" s="108" t="s">
        <v>18</v>
      </c>
      <c r="E59" s="143">
        <v>0</v>
      </c>
      <c r="F59" s="114">
        <v>0</v>
      </c>
      <c r="G59" s="114">
        <v>475.86</v>
      </c>
      <c r="H59" s="147">
        <v>0</v>
      </c>
      <c r="I59" s="64" t="e">
        <f t="shared" si="44"/>
        <v>#DIV/0!</v>
      </c>
      <c r="J59" s="66">
        <f t="shared" si="2"/>
        <v>0</v>
      </c>
    </row>
    <row r="60" spans="1:10" x14ac:dyDescent="0.25">
      <c r="A60" s="187" t="s">
        <v>137</v>
      </c>
      <c r="B60" s="188"/>
      <c r="C60" s="189"/>
      <c r="D60" s="118" t="s">
        <v>138</v>
      </c>
      <c r="E60" s="121">
        <f>E61</f>
        <v>0</v>
      </c>
      <c r="F60" s="121">
        <f t="shared" ref="F60" si="53">F61</f>
        <v>3727.45</v>
      </c>
      <c r="G60" s="121">
        <f t="shared" ref="G60" si="54">G61</f>
        <v>2696.57</v>
      </c>
      <c r="H60" s="121">
        <f t="shared" ref="H60" si="55">H61</f>
        <v>0</v>
      </c>
      <c r="I60" s="66" t="e">
        <f t="shared" si="44"/>
        <v>#DIV/0!</v>
      </c>
      <c r="J60" s="66">
        <f t="shared" si="2"/>
        <v>0</v>
      </c>
    </row>
    <row r="61" spans="1:10" x14ac:dyDescent="0.25">
      <c r="A61" s="190">
        <v>3</v>
      </c>
      <c r="B61" s="191"/>
      <c r="C61" s="192"/>
      <c r="D61" s="58" t="s">
        <v>17</v>
      </c>
      <c r="E61" s="143">
        <f>E62+E63</f>
        <v>0</v>
      </c>
      <c r="F61" s="65">
        <f t="shared" ref="F61" si="56">F62+F63</f>
        <v>3727.45</v>
      </c>
      <c r="G61" s="65">
        <f t="shared" ref="G61" si="57">G62+G63</f>
        <v>2696.57</v>
      </c>
      <c r="H61" s="143">
        <f t="shared" ref="H61" si="58">H62+H63</f>
        <v>0</v>
      </c>
      <c r="I61" s="64" t="e">
        <f t="shared" si="44"/>
        <v>#DIV/0!</v>
      </c>
      <c r="J61" s="66">
        <f t="shared" si="2"/>
        <v>0</v>
      </c>
    </row>
    <row r="62" spans="1:10" x14ac:dyDescent="0.25">
      <c r="A62" s="193">
        <v>31</v>
      </c>
      <c r="B62" s="194"/>
      <c r="C62" s="195"/>
      <c r="D62" s="58" t="s">
        <v>18</v>
      </c>
      <c r="E62" s="143">
        <v>0</v>
      </c>
      <c r="F62" s="62">
        <v>3727.45</v>
      </c>
      <c r="G62" s="62">
        <v>2696.57</v>
      </c>
      <c r="H62" s="146">
        <v>0</v>
      </c>
      <c r="I62" s="64" t="e">
        <f t="shared" si="44"/>
        <v>#DIV/0!</v>
      </c>
      <c r="J62" s="66">
        <f t="shared" si="2"/>
        <v>0</v>
      </c>
    </row>
    <row r="63" spans="1:10" x14ac:dyDescent="0.25">
      <c r="A63" s="193">
        <v>32</v>
      </c>
      <c r="B63" s="194"/>
      <c r="C63" s="195"/>
      <c r="D63" s="58" t="s">
        <v>30</v>
      </c>
      <c r="E63" s="143">
        <v>0</v>
      </c>
      <c r="F63" s="62">
        <v>0</v>
      </c>
      <c r="G63" s="62">
        <v>0</v>
      </c>
      <c r="H63" s="146">
        <v>0</v>
      </c>
      <c r="I63" s="64" t="e">
        <f t="shared" si="44"/>
        <v>#DIV/0!</v>
      </c>
      <c r="J63" s="66" t="e">
        <f t="shared" si="2"/>
        <v>#DIV/0!</v>
      </c>
    </row>
    <row r="64" spans="1:10" ht="25.5" customHeight="1" x14ac:dyDescent="0.25">
      <c r="A64" s="184" t="s">
        <v>175</v>
      </c>
      <c r="B64" s="185"/>
      <c r="C64" s="186"/>
      <c r="D64" s="59" t="s">
        <v>146</v>
      </c>
      <c r="E64" s="142">
        <f>E65+E69</f>
        <v>11395.210000000001</v>
      </c>
      <c r="F64" s="64">
        <f t="shared" ref="F64" si="59">F65+F69</f>
        <v>0</v>
      </c>
      <c r="G64" s="64">
        <f t="shared" ref="G64" si="60">G65+G69</f>
        <v>0</v>
      </c>
      <c r="H64" s="142">
        <f t="shared" ref="H64" si="61">H65+H69</f>
        <v>0</v>
      </c>
      <c r="I64" s="64">
        <f t="shared" si="44"/>
        <v>0</v>
      </c>
      <c r="J64" s="66" t="e">
        <f t="shared" si="2"/>
        <v>#DIV/0!</v>
      </c>
    </row>
    <row r="65" spans="1:10" x14ac:dyDescent="0.25">
      <c r="A65" s="187" t="s">
        <v>124</v>
      </c>
      <c r="B65" s="188"/>
      <c r="C65" s="189"/>
      <c r="D65" s="118" t="s">
        <v>13</v>
      </c>
      <c r="E65" s="121">
        <f>E66</f>
        <v>3294.34</v>
      </c>
      <c r="F65" s="121">
        <f t="shared" ref="F65" si="62">F66</f>
        <v>0</v>
      </c>
      <c r="G65" s="121">
        <f t="shared" ref="G65" si="63">G66</f>
        <v>0</v>
      </c>
      <c r="H65" s="121">
        <f t="shared" ref="H65" si="64">H66</f>
        <v>0</v>
      </c>
      <c r="I65" s="66">
        <f t="shared" si="44"/>
        <v>0</v>
      </c>
      <c r="J65" s="66" t="e">
        <f t="shared" si="2"/>
        <v>#DIV/0!</v>
      </c>
    </row>
    <row r="66" spans="1:10" x14ac:dyDescent="0.25">
      <c r="A66" s="190">
        <v>3</v>
      </c>
      <c r="B66" s="191"/>
      <c r="C66" s="192"/>
      <c r="D66" s="58" t="s">
        <v>17</v>
      </c>
      <c r="E66" s="143">
        <f>E67+E68</f>
        <v>3294.34</v>
      </c>
      <c r="F66" s="65">
        <f t="shared" ref="F66" si="65">F67+F68</f>
        <v>0</v>
      </c>
      <c r="G66" s="65">
        <f t="shared" ref="G66" si="66">G67+G68</f>
        <v>0</v>
      </c>
      <c r="H66" s="143">
        <f t="shared" ref="H66" si="67">H67+H68</f>
        <v>0</v>
      </c>
      <c r="I66" s="64">
        <f t="shared" si="44"/>
        <v>0</v>
      </c>
      <c r="J66" s="66" t="e">
        <f t="shared" si="2"/>
        <v>#DIV/0!</v>
      </c>
    </row>
    <row r="67" spans="1:10" x14ac:dyDescent="0.25">
      <c r="A67" s="193">
        <v>31</v>
      </c>
      <c r="B67" s="194"/>
      <c r="C67" s="195"/>
      <c r="D67" s="58" t="s">
        <v>18</v>
      </c>
      <c r="E67" s="143">
        <v>2789.23</v>
      </c>
      <c r="F67" s="62">
        <v>0</v>
      </c>
      <c r="G67" s="62">
        <v>0</v>
      </c>
      <c r="H67" s="146">
        <v>0</v>
      </c>
      <c r="I67" s="64">
        <f t="shared" si="44"/>
        <v>0</v>
      </c>
      <c r="J67" s="66" t="e">
        <f t="shared" si="2"/>
        <v>#DIV/0!</v>
      </c>
    </row>
    <row r="68" spans="1:10" x14ac:dyDescent="0.25">
      <c r="A68" s="193">
        <v>32</v>
      </c>
      <c r="B68" s="194"/>
      <c r="C68" s="195"/>
      <c r="D68" s="58" t="s">
        <v>30</v>
      </c>
      <c r="E68" s="143">
        <v>505.11</v>
      </c>
      <c r="F68" s="62">
        <v>0</v>
      </c>
      <c r="G68" s="62">
        <v>0</v>
      </c>
      <c r="H68" s="146">
        <v>0</v>
      </c>
      <c r="I68" s="64">
        <f t="shared" si="44"/>
        <v>0</v>
      </c>
      <c r="J68" s="66" t="e">
        <f t="shared" si="2"/>
        <v>#DIV/0!</v>
      </c>
    </row>
    <row r="69" spans="1:10" x14ac:dyDescent="0.25">
      <c r="A69" s="187" t="s">
        <v>137</v>
      </c>
      <c r="B69" s="188"/>
      <c r="C69" s="189"/>
      <c r="D69" s="118" t="s">
        <v>138</v>
      </c>
      <c r="E69" s="121">
        <f>E70</f>
        <v>8100.8700000000008</v>
      </c>
      <c r="F69" s="121">
        <f t="shared" ref="F69" si="68">F70</f>
        <v>0</v>
      </c>
      <c r="G69" s="121">
        <f t="shared" ref="G69:H69" si="69">G70</f>
        <v>0</v>
      </c>
      <c r="H69" s="121">
        <f t="shared" si="69"/>
        <v>0</v>
      </c>
      <c r="I69" s="66">
        <f t="shared" si="44"/>
        <v>0</v>
      </c>
      <c r="J69" s="66" t="e">
        <f t="shared" si="2"/>
        <v>#DIV/0!</v>
      </c>
    </row>
    <row r="70" spans="1:10" x14ac:dyDescent="0.25">
      <c r="A70" s="190">
        <v>3</v>
      </c>
      <c r="B70" s="191"/>
      <c r="C70" s="192"/>
      <c r="D70" s="58" t="s">
        <v>17</v>
      </c>
      <c r="E70" s="143">
        <f>E71+E72</f>
        <v>8100.8700000000008</v>
      </c>
      <c r="F70" s="65">
        <f t="shared" ref="F70" si="70">F71+F72</f>
        <v>0</v>
      </c>
      <c r="G70" s="65">
        <f t="shared" ref="G70" si="71">G71+G72</f>
        <v>0</v>
      </c>
      <c r="H70" s="143">
        <f t="shared" ref="H70" si="72">H71+H72</f>
        <v>0</v>
      </c>
      <c r="I70" s="64">
        <f t="shared" si="44"/>
        <v>0</v>
      </c>
      <c r="J70" s="66" t="e">
        <f t="shared" si="2"/>
        <v>#DIV/0!</v>
      </c>
    </row>
    <row r="71" spans="1:10" x14ac:dyDescent="0.25">
      <c r="A71" s="193">
        <v>31</v>
      </c>
      <c r="B71" s="194"/>
      <c r="C71" s="195"/>
      <c r="D71" s="58" t="s">
        <v>18</v>
      </c>
      <c r="E71" s="143">
        <v>6858.77</v>
      </c>
      <c r="F71" s="62">
        <v>0</v>
      </c>
      <c r="G71" s="62">
        <v>0</v>
      </c>
      <c r="H71" s="146">
        <v>0</v>
      </c>
      <c r="I71" s="64">
        <f t="shared" si="44"/>
        <v>0</v>
      </c>
      <c r="J71" s="66" t="e">
        <f t="shared" si="2"/>
        <v>#DIV/0!</v>
      </c>
    </row>
    <row r="72" spans="1:10" x14ac:dyDescent="0.25">
      <c r="A72" s="193">
        <v>32</v>
      </c>
      <c r="B72" s="194"/>
      <c r="C72" s="195"/>
      <c r="D72" s="58" t="s">
        <v>30</v>
      </c>
      <c r="E72" s="143">
        <v>1242.0999999999999</v>
      </c>
      <c r="F72" s="62">
        <v>0</v>
      </c>
      <c r="G72" s="62">
        <v>0</v>
      </c>
      <c r="H72" s="146">
        <v>0</v>
      </c>
      <c r="I72" s="64">
        <f t="shared" si="44"/>
        <v>0</v>
      </c>
      <c r="J72" s="66" t="e">
        <f t="shared" ref="J72:J135" si="73">(H72/G72)*100</f>
        <v>#DIV/0!</v>
      </c>
    </row>
    <row r="73" spans="1:10" ht="25.5" customHeight="1" x14ac:dyDescent="0.25">
      <c r="A73" s="184" t="s">
        <v>159</v>
      </c>
      <c r="B73" s="185"/>
      <c r="C73" s="186"/>
      <c r="D73" s="60" t="s">
        <v>160</v>
      </c>
      <c r="E73" s="142">
        <f>E74</f>
        <v>236.49</v>
      </c>
      <c r="F73" s="64">
        <f t="shared" ref="F73:H75" si="74">F74</f>
        <v>0</v>
      </c>
      <c r="G73" s="64">
        <f t="shared" ref="G73:G74" si="75">G74</f>
        <v>243</v>
      </c>
      <c r="H73" s="142">
        <f t="shared" ref="H73:H74" si="76">H74</f>
        <v>242.89</v>
      </c>
      <c r="I73" s="64">
        <f t="shared" si="44"/>
        <v>102.70624550720959</v>
      </c>
      <c r="J73" s="66">
        <f t="shared" si="73"/>
        <v>99.954732510288054</v>
      </c>
    </row>
    <row r="74" spans="1:10" ht="15" customHeight="1" x14ac:dyDescent="0.25">
      <c r="A74" s="187" t="s">
        <v>142</v>
      </c>
      <c r="B74" s="188"/>
      <c r="C74" s="189"/>
      <c r="D74" s="118" t="s">
        <v>143</v>
      </c>
      <c r="E74" s="121">
        <f>E75</f>
        <v>236.49</v>
      </c>
      <c r="F74" s="121">
        <f t="shared" si="74"/>
        <v>0</v>
      </c>
      <c r="G74" s="121">
        <f t="shared" si="75"/>
        <v>243</v>
      </c>
      <c r="H74" s="121">
        <f t="shared" si="76"/>
        <v>242.89</v>
      </c>
      <c r="I74" s="66">
        <f t="shared" si="44"/>
        <v>102.70624550720959</v>
      </c>
      <c r="J74" s="66">
        <f t="shared" si="73"/>
        <v>99.954732510288054</v>
      </c>
    </row>
    <row r="75" spans="1:10" x14ac:dyDescent="0.25">
      <c r="A75" s="190">
        <v>3</v>
      </c>
      <c r="B75" s="191"/>
      <c r="C75" s="192"/>
      <c r="D75" s="61" t="s">
        <v>17</v>
      </c>
      <c r="E75" s="143">
        <f>E76</f>
        <v>236.49</v>
      </c>
      <c r="F75" s="65">
        <f t="shared" si="74"/>
        <v>0</v>
      </c>
      <c r="G75" s="65">
        <f t="shared" si="74"/>
        <v>243</v>
      </c>
      <c r="H75" s="143">
        <f t="shared" si="74"/>
        <v>242.89</v>
      </c>
      <c r="I75" s="64">
        <f t="shared" si="44"/>
        <v>102.70624550720959</v>
      </c>
      <c r="J75" s="66">
        <f t="shared" si="73"/>
        <v>99.954732510288054</v>
      </c>
    </row>
    <row r="76" spans="1:10" x14ac:dyDescent="0.25">
      <c r="A76" s="193">
        <v>38</v>
      </c>
      <c r="B76" s="194"/>
      <c r="C76" s="195"/>
      <c r="D76" s="61" t="s">
        <v>30</v>
      </c>
      <c r="E76" s="143">
        <v>236.49</v>
      </c>
      <c r="F76" s="62">
        <v>0</v>
      </c>
      <c r="G76" s="62">
        <v>243</v>
      </c>
      <c r="H76" s="146">
        <v>242.89</v>
      </c>
      <c r="I76" s="64">
        <f t="shared" si="44"/>
        <v>102.70624550720959</v>
      </c>
      <c r="J76" s="66">
        <f t="shared" si="73"/>
        <v>99.954732510288054</v>
      </c>
    </row>
    <row r="77" spans="1:10" x14ac:dyDescent="0.25">
      <c r="A77" s="184" t="s">
        <v>223</v>
      </c>
      <c r="B77" s="185"/>
      <c r="C77" s="186"/>
      <c r="D77" s="60" t="s">
        <v>225</v>
      </c>
      <c r="E77" s="142">
        <f>E78</f>
        <v>689.77</v>
      </c>
      <c r="F77" s="64">
        <f t="shared" ref="F77:F79" si="77">F78</f>
        <v>0</v>
      </c>
      <c r="G77" s="64">
        <f t="shared" ref="G77:G79" si="78">G78</f>
        <v>0</v>
      </c>
      <c r="H77" s="142">
        <f t="shared" ref="H77:H79" si="79">H78</f>
        <v>0</v>
      </c>
      <c r="I77" s="64">
        <f t="shared" si="44"/>
        <v>0</v>
      </c>
      <c r="J77" s="66" t="e">
        <f t="shared" si="73"/>
        <v>#DIV/0!</v>
      </c>
    </row>
    <row r="78" spans="1:10" x14ac:dyDescent="0.25">
      <c r="A78" s="187" t="s">
        <v>161</v>
      </c>
      <c r="B78" s="188"/>
      <c r="C78" s="189"/>
      <c r="D78" s="118" t="s">
        <v>162</v>
      </c>
      <c r="E78" s="144">
        <f>E79</f>
        <v>689.77</v>
      </c>
      <c r="F78" s="121">
        <f t="shared" si="77"/>
        <v>0</v>
      </c>
      <c r="G78" s="121">
        <f t="shared" si="78"/>
        <v>0</v>
      </c>
      <c r="H78" s="121">
        <f t="shared" si="79"/>
        <v>0</v>
      </c>
      <c r="I78" s="66">
        <f t="shared" si="44"/>
        <v>0</v>
      </c>
      <c r="J78" s="66" t="e">
        <f t="shared" si="73"/>
        <v>#DIV/0!</v>
      </c>
    </row>
    <row r="79" spans="1:10" x14ac:dyDescent="0.25">
      <c r="A79" s="190">
        <v>3</v>
      </c>
      <c r="B79" s="191"/>
      <c r="C79" s="192"/>
      <c r="D79" s="61" t="s">
        <v>17</v>
      </c>
      <c r="E79" s="143">
        <f>E80</f>
        <v>689.77</v>
      </c>
      <c r="F79" s="65">
        <f t="shared" si="77"/>
        <v>0</v>
      </c>
      <c r="G79" s="65">
        <f t="shared" si="78"/>
        <v>0</v>
      </c>
      <c r="H79" s="143">
        <f t="shared" si="79"/>
        <v>0</v>
      </c>
      <c r="I79" s="64">
        <f t="shared" si="44"/>
        <v>0</v>
      </c>
      <c r="J79" s="66" t="e">
        <f t="shared" si="73"/>
        <v>#DIV/0!</v>
      </c>
    </row>
    <row r="80" spans="1:10" x14ac:dyDescent="0.25">
      <c r="A80" s="193">
        <v>32</v>
      </c>
      <c r="B80" s="194"/>
      <c r="C80" s="195"/>
      <c r="D80" s="61" t="s">
        <v>30</v>
      </c>
      <c r="E80" s="143">
        <v>689.77</v>
      </c>
      <c r="F80" s="62">
        <v>0</v>
      </c>
      <c r="G80" s="62">
        <v>0</v>
      </c>
      <c r="H80" s="146">
        <v>0</v>
      </c>
      <c r="I80" s="64">
        <f t="shared" si="44"/>
        <v>0</v>
      </c>
      <c r="J80" s="66" t="e">
        <f t="shared" si="73"/>
        <v>#DIV/0!</v>
      </c>
    </row>
    <row r="81" spans="1:10" x14ac:dyDescent="0.25">
      <c r="A81" s="184" t="s">
        <v>203</v>
      </c>
      <c r="B81" s="185"/>
      <c r="C81" s="186"/>
      <c r="D81" s="134" t="s">
        <v>216</v>
      </c>
      <c r="E81" s="142">
        <f>E82</f>
        <v>796</v>
      </c>
      <c r="F81" s="64">
        <f t="shared" ref="F81:H82" si="80">F82</f>
        <v>0</v>
      </c>
      <c r="G81" s="64">
        <f t="shared" si="80"/>
        <v>4939.4799999999996</v>
      </c>
      <c r="H81" s="142">
        <f t="shared" si="80"/>
        <v>3194.4</v>
      </c>
      <c r="I81" s="64">
        <f t="shared" si="44"/>
        <v>401.3065326633166</v>
      </c>
      <c r="J81" s="66">
        <f t="shared" si="73"/>
        <v>64.670775061342496</v>
      </c>
    </row>
    <row r="82" spans="1:10" ht="16.5" customHeight="1" x14ac:dyDescent="0.25">
      <c r="A82" s="207" t="s">
        <v>217</v>
      </c>
      <c r="B82" s="208"/>
      <c r="C82" s="209"/>
      <c r="D82" s="139" t="s">
        <v>218</v>
      </c>
      <c r="E82" s="143">
        <f>E83</f>
        <v>796</v>
      </c>
      <c r="F82" s="119">
        <f t="shared" si="80"/>
        <v>0</v>
      </c>
      <c r="G82" s="119">
        <f t="shared" si="80"/>
        <v>4939.4799999999996</v>
      </c>
      <c r="H82" s="119">
        <f t="shared" si="80"/>
        <v>3194.4</v>
      </c>
      <c r="I82" s="66">
        <f t="shared" si="44"/>
        <v>401.3065326633166</v>
      </c>
      <c r="J82" s="66">
        <f t="shared" si="73"/>
        <v>64.670775061342496</v>
      </c>
    </row>
    <row r="83" spans="1:10" x14ac:dyDescent="0.25">
      <c r="A83" s="136">
        <v>32</v>
      </c>
      <c r="B83" s="137"/>
      <c r="C83" s="138"/>
      <c r="D83" s="135" t="s">
        <v>30</v>
      </c>
      <c r="E83" s="143">
        <v>796</v>
      </c>
      <c r="F83" s="114">
        <v>0</v>
      </c>
      <c r="G83" s="114">
        <v>4939.4799999999996</v>
      </c>
      <c r="H83" s="147">
        <v>3194.4</v>
      </c>
      <c r="I83" s="64">
        <f t="shared" si="44"/>
        <v>401.3065326633166</v>
      </c>
      <c r="J83" s="66">
        <f t="shared" si="73"/>
        <v>64.670775061342496</v>
      </c>
    </row>
    <row r="84" spans="1:10" ht="25.5" customHeight="1" x14ac:dyDescent="0.25">
      <c r="A84" s="196" t="s">
        <v>139</v>
      </c>
      <c r="B84" s="197"/>
      <c r="C84" s="198"/>
      <c r="D84" s="123" t="s">
        <v>140</v>
      </c>
      <c r="E84" s="124">
        <f>E85+E118+E147</f>
        <v>276086.73</v>
      </c>
      <c r="F84" s="124">
        <f>F85+F118+F147</f>
        <v>555683</v>
      </c>
      <c r="G84" s="124">
        <f>G85+G118+G147</f>
        <v>563104.41999999993</v>
      </c>
      <c r="H84" s="124">
        <f>H85+H118+H147</f>
        <v>335263.46000000002</v>
      </c>
      <c r="I84" s="124">
        <f t="shared" ref="I84:I115" si="81">(H84/E84)*100</f>
        <v>121.43410876719791</v>
      </c>
      <c r="J84" s="66">
        <f t="shared" si="73"/>
        <v>59.538417404004761</v>
      </c>
    </row>
    <row r="85" spans="1:10" ht="25.5" customHeight="1" x14ac:dyDescent="0.25">
      <c r="A85" s="184" t="s">
        <v>144</v>
      </c>
      <c r="B85" s="185"/>
      <c r="C85" s="186"/>
      <c r="D85" s="59" t="s">
        <v>145</v>
      </c>
      <c r="E85" s="142">
        <f>E86+E96+E100+E106+E114+E91+E104+E112</f>
        <v>261001.41999999998</v>
      </c>
      <c r="F85" s="64">
        <f t="shared" ref="F85:H85" si="82">F86+F96+F100+F106+F114+F91+F104+F112</f>
        <v>537405.5</v>
      </c>
      <c r="G85" s="64">
        <f t="shared" si="82"/>
        <v>544636.16999999993</v>
      </c>
      <c r="H85" s="142">
        <f t="shared" si="82"/>
        <v>326917.88</v>
      </c>
      <c r="I85" s="64">
        <f t="shared" si="81"/>
        <v>125.2552112551725</v>
      </c>
      <c r="J85" s="66">
        <f t="shared" si="73"/>
        <v>60.025003480764063</v>
      </c>
    </row>
    <row r="86" spans="1:10" ht="15" customHeight="1" x14ac:dyDescent="0.25">
      <c r="A86" s="187" t="s">
        <v>141</v>
      </c>
      <c r="B86" s="188"/>
      <c r="C86" s="189"/>
      <c r="D86" s="118" t="s">
        <v>48</v>
      </c>
      <c r="E86" s="121">
        <f>E87</f>
        <v>243.16</v>
      </c>
      <c r="F86" s="121">
        <f t="shared" ref="F86" si="83">F87</f>
        <v>1421</v>
      </c>
      <c r="G86" s="121">
        <f t="shared" ref="G86" si="84">G87</f>
        <v>1421</v>
      </c>
      <c r="H86" s="121">
        <f t="shared" ref="H86" si="85">H87</f>
        <v>252.98</v>
      </c>
      <c r="I86" s="66">
        <f t="shared" si="81"/>
        <v>104.03849317321927</v>
      </c>
      <c r="J86" s="66">
        <f t="shared" si="73"/>
        <v>17.80295566502463</v>
      </c>
    </row>
    <row r="87" spans="1:10" ht="15" customHeight="1" x14ac:dyDescent="0.25">
      <c r="A87" s="190">
        <v>3</v>
      </c>
      <c r="B87" s="191"/>
      <c r="C87" s="192"/>
      <c r="D87" s="58" t="s">
        <v>17</v>
      </c>
      <c r="E87" s="143">
        <f>E88+E89+E90</f>
        <v>243.16</v>
      </c>
      <c r="F87" s="65">
        <f t="shared" ref="F87:G87" si="86">F88+F89+F90</f>
        <v>1421</v>
      </c>
      <c r="G87" s="65">
        <f t="shared" si="86"/>
        <v>1421</v>
      </c>
      <c r="H87" s="143">
        <f t="shared" ref="H87" si="87">H88+H89+H90</f>
        <v>252.98</v>
      </c>
      <c r="I87" s="64">
        <f t="shared" si="81"/>
        <v>104.03849317321927</v>
      </c>
      <c r="J87" s="66">
        <f t="shared" si="73"/>
        <v>17.80295566502463</v>
      </c>
    </row>
    <row r="88" spans="1:10" ht="15" customHeight="1" x14ac:dyDescent="0.25">
      <c r="A88" s="193">
        <v>31</v>
      </c>
      <c r="B88" s="194"/>
      <c r="C88" s="195"/>
      <c r="D88" s="58" t="s">
        <v>18</v>
      </c>
      <c r="E88" s="143">
        <v>0</v>
      </c>
      <c r="F88" s="62">
        <v>0</v>
      </c>
      <c r="G88" s="62">
        <v>0</v>
      </c>
      <c r="H88" s="146">
        <v>0</v>
      </c>
      <c r="I88" s="64" t="e">
        <f t="shared" si="81"/>
        <v>#DIV/0!</v>
      </c>
      <c r="J88" s="66" t="e">
        <f t="shared" si="73"/>
        <v>#DIV/0!</v>
      </c>
    </row>
    <row r="89" spans="1:10" ht="15" customHeight="1" x14ac:dyDescent="0.25">
      <c r="A89" s="193">
        <v>32</v>
      </c>
      <c r="B89" s="194"/>
      <c r="C89" s="195"/>
      <c r="D89" s="58" t="s">
        <v>30</v>
      </c>
      <c r="E89" s="143">
        <v>243.16</v>
      </c>
      <c r="F89" s="62">
        <v>1421</v>
      </c>
      <c r="G89" s="62">
        <v>1421</v>
      </c>
      <c r="H89" s="146">
        <v>252.98</v>
      </c>
      <c r="I89" s="64">
        <f t="shared" si="81"/>
        <v>104.03849317321927</v>
      </c>
      <c r="J89" s="66">
        <f t="shared" si="73"/>
        <v>17.80295566502463</v>
      </c>
    </row>
    <row r="90" spans="1:10" ht="15" customHeight="1" x14ac:dyDescent="0.25">
      <c r="A90" s="193">
        <v>34</v>
      </c>
      <c r="B90" s="194"/>
      <c r="C90" s="195"/>
      <c r="D90" s="61" t="s">
        <v>58</v>
      </c>
      <c r="E90" s="143">
        <v>0</v>
      </c>
      <c r="F90" s="62">
        <v>0</v>
      </c>
      <c r="G90" s="62">
        <v>0</v>
      </c>
      <c r="H90" s="146">
        <v>0</v>
      </c>
      <c r="I90" s="64" t="e">
        <f t="shared" si="81"/>
        <v>#DIV/0!</v>
      </c>
      <c r="J90" s="66" t="e">
        <f t="shared" si="73"/>
        <v>#DIV/0!</v>
      </c>
    </row>
    <row r="91" spans="1:10" ht="15" customHeight="1" x14ac:dyDescent="0.25">
      <c r="A91" s="187" t="s">
        <v>150</v>
      </c>
      <c r="B91" s="188"/>
      <c r="C91" s="189"/>
      <c r="D91" s="118" t="s">
        <v>174</v>
      </c>
      <c r="E91" s="121">
        <f>E92</f>
        <v>157.56</v>
      </c>
      <c r="F91" s="121">
        <f t="shared" ref="F91:H91" si="88">F92</f>
        <v>0</v>
      </c>
      <c r="G91" s="121">
        <f t="shared" si="88"/>
        <v>1839.92</v>
      </c>
      <c r="H91" s="121">
        <f t="shared" si="88"/>
        <v>0</v>
      </c>
      <c r="I91" s="66">
        <f t="shared" si="81"/>
        <v>0</v>
      </c>
      <c r="J91" s="66">
        <f t="shared" si="73"/>
        <v>0</v>
      </c>
    </row>
    <row r="92" spans="1:10" ht="15" customHeight="1" x14ac:dyDescent="0.25">
      <c r="A92" s="190">
        <v>3</v>
      </c>
      <c r="B92" s="191"/>
      <c r="C92" s="192"/>
      <c r="D92" s="61" t="s">
        <v>17</v>
      </c>
      <c r="E92" s="143">
        <f>E93+E94+E95</f>
        <v>157.56</v>
      </c>
      <c r="F92" s="65">
        <f t="shared" ref="F92:G92" si="89">F93+F94+F95</f>
        <v>0</v>
      </c>
      <c r="G92" s="65">
        <f t="shared" si="89"/>
        <v>1839.92</v>
      </c>
      <c r="H92" s="143">
        <f t="shared" ref="H92" si="90">H93+H94+H95</f>
        <v>0</v>
      </c>
      <c r="I92" s="64">
        <f t="shared" si="81"/>
        <v>0</v>
      </c>
      <c r="J92" s="66">
        <f t="shared" si="73"/>
        <v>0</v>
      </c>
    </row>
    <row r="93" spans="1:10" ht="15" customHeight="1" x14ac:dyDescent="0.25">
      <c r="A93" s="193">
        <v>31</v>
      </c>
      <c r="B93" s="194"/>
      <c r="C93" s="195"/>
      <c r="D93" s="61" t="s">
        <v>18</v>
      </c>
      <c r="E93" s="143">
        <v>0</v>
      </c>
      <c r="F93" s="62">
        <v>0</v>
      </c>
      <c r="G93" s="62">
        <v>0</v>
      </c>
      <c r="H93" s="146">
        <v>0</v>
      </c>
      <c r="I93" s="64" t="e">
        <f t="shared" si="81"/>
        <v>#DIV/0!</v>
      </c>
      <c r="J93" s="66" t="e">
        <f t="shared" si="73"/>
        <v>#DIV/0!</v>
      </c>
    </row>
    <row r="94" spans="1:10" ht="15" customHeight="1" x14ac:dyDescent="0.25">
      <c r="A94" s="193">
        <v>32</v>
      </c>
      <c r="B94" s="194"/>
      <c r="C94" s="195"/>
      <c r="D94" s="61" t="s">
        <v>30</v>
      </c>
      <c r="E94" s="143">
        <v>149.31</v>
      </c>
      <c r="F94" s="62">
        <v>0</v>
      </c>
      <c r="G94" s="62">
        <v>1839.92</v>
      </c>
      <c r="H94" s="146">
        <v>0</v>
      </c>
      <c r="I94" s="64">
        <f t="shared" si="81"/>
        <v>0</v>
      </c>
      <c r="J94" s="66">
        <f t="shared" si="73"/>
        <v>0</v>
      </c>
    </row>
    <row r="95" spans="1:10" ht="15" customHeight="1" x14ac:dyDescent="0.25">
      <c r="A95" s="136">
        <v>34</v>
      </c>
      <c r="B95" s="137"/>
      <c r="C95" s="138"/>
      <c r="D95" s="135" t="s">
        <v>58</v>
      </c>
      <c r="E95" s="143">
        <v>8.25</v>
      </c>
      <c r="F95" s="114">
        <v>0</v>
      </c>
      <c r="G95" s="114">
        <v>0</v>
      </c>
      <c r="H95" s="147">
        <v>0</v>
      </c>
      <c r="I95" s="64">
        <f t="shared" si="81"/>
        <v>0</v>
      </c>
      <c r="J95" s="66" t="e">
        <f t="shared" si="73"/>
        <v>#DIV/0!</v>
      </c>
    </row>
    <row r="96" spans="1:10" ht="15" customHeight="1" x14ac:dyDescent="0.25">
      <c r="A96" s="187" t="s">
        <v>135</v>
      </c>
      <c r="B96" s="188"/>
      <c r="C96" s="189"/>
      <c r="D96" s="120" t="s">
        <v>136</v>
      </c>
      <c r="E96" s="121">
        <f>E97</f>
        <v>14540.86</v>
      </c>
      <c r="F96" s="121">
        <f t="shared" ref="F96" si="91">F97</f>
        <v>31094.5</v>
      </c>
      <c r="G96" s="121">
        <f t="shared" ref="G96" si="92">G97</f>
        <v>31164.07</v>
      </c>
      <c r="H96" s="121">
        <f t="shared" ref="H96" si="93">H97</f>
        <v>13697.41</v>
      </c>
      <c r="I96" s="66">
        <f t="shared" si="81"/>
        <v>94.199449000953166</v>
      </c>
      <c r="J96" s="66">
        <f t="shared" si="73"/>
        <v>43.952571021692613</v>
      </c>
    </row>
    <row r="97" spans="1:10" ht="15" customHeight="1" x14ac:dyDescent="0.25">
      <c r="A97" s="190">
        <v>3</v>
      </c>
      <c r="B97" s="191"/>
      <c r="C97" s="192"/>
      <c r="D97" s="58" t="s">
        <v>17</v>
      </c>
      <c r="E97" s="143">
        <f>E98+E99</f>
        <v>14540.86</v>
      </c>
      <c r="F97" s="65">
        <f t="shared" ref="F97" si="94">F98+F99</f>
        <v>31094.5</v>
      </c>
      <c r="G97" s="65">
        <f t="shared" ref="G97" si="95">G98+G99</f>
        <v>31164.07</v>
      </c>
      <c r="H97" s="143">
        <f t="shared" ref="H97" si="96">H98+H99</f>
        <v>13697.41</v>
      </c>
      <c r="I97" s="64">
        <f t="shared" si="81"/>
        <v>94.199449000953166</v>
      </c>
      <c r="J97" s="66">
        <f t="shared" si="73"/>
        <v>43.952571021692613</v>
      </c>
    </row>
    <row r="98" spans="1:10" ht="15" customHeight="1" x14ac:dyDescent="0.25">
      <c r="A98" s="193">
        <v>32</v>
      </c>
      <c r="B98" s="194"/>
      <c r="C98" s="195"/>
      <c r="D98" s="58" t="s">
        <v>30</v>
      </c>
      <c r="E98" s="143">
        <v>14333.16</v>
      </c>
      <c r="F98" s="62">
        <v>30544.5</v>
      </c>
      <c r="G98" s="62">
        <v>30614.07</v>
      </c>
      <c r="H98" s="146">
        <v>13512.53</v>
      </c>
      <c r="I98" s="64">
        <f t="shared" si="81"/>
        <v>94.274605181271966</v>
      </c>
      <c r="J98" s="66">
        <f t="shared" si="73"/>
        <v>44.13829980789879</v>
      </c>
    </row>
    <row r="99" spans="1:10" ht="15" customHeight="1" x14ac:dyDescent="0.25">
      <c r="A99" s="193">
        <v>34</v>
      </c>
      <c r="B99" s="194"/>
      <c r="C99" s="195"/>
      <c r="D99" s="58" t="s">
        <v>58</v>
      </c>
      <c r="E99" s="143">
        <v>207.7</v>
      </c>
      <c r="F99" s="62">
        <v>550</v>
      </c>
      <c r="G99" s="62">
        <v>550</v>
      </c>
      <c r="H99" s="146">
        <v>184.88</v>
      </c>
      <c r="I99" s="64">
        <f t="shared" si="81"/>
        <v>89.012999518536347</v>
      </c>
      <c r="J99" s="66">
        <f t="shared" si="73"/>
        <v>33.61454545454545</v>
      </c>
    </row>
    <row r="100" spans="1:10" ht="15" customHeight="1" x14ac:dyDescent="0.25">
      <c r="A100" s="187" t="s">
        <v>147</v>
      </c>
      <c r="B100" s="188"/>
      <c r="C100" s="189"/>
      <c r="D100" s="118" t="s">
        <v>151</v>
      </c>
      <c r="E100" s="121">
        <f>E101</f>
        <v>0</v>
      </c>
      <c r="F100" s="121">
        <f t="shared" ref="F100" si="97">F101</f>
        <v>0</v>
      </c>
      <c r="G100" s="121">
        <f t="shared" ref="G100" si="98">G101</f>
        <v>0</v>
      </c>
      <c r="H100" s="121">
        <f t="shared" ref="H100" si="99">H101</f>
        <v>0</v>
      </c>
      <c r="I100" s="66" t="e">
        <f t="shared" si="81"/>
        <v>#DIV/0!</v>
      </c>
      <c r="J100" s="66" t="e">
        <f t="shared" si="73"/>
        <v>#DIV/0!</v>
      </c>
    </row>
    <row r="101" spans="1:10" ht="15" customHeight="1" x14ac:dyDescent="0.25">
      <c r="A101" s="190">
        <v>3</v>
      </c>
      <c r="B101" s="191"/>
      <c r="C101" s="192"/>
      <c r="D101" s="58" t="s">
        <v>17</v>
      </c>
      <c r="E101" s="143">
        <f>E102+E103</f>
        <v>0</v>
      </c>
      <c r="F101" s="65">
        <f t="shared" ref="F101" si="100">F102+F103</f>
        <v>0</v>
      </c>
      <c r="G101" s="65">
        <f t="shared" ref="G101" si="101">G102+G103</f>
        <v>0</v>
      </c>
      <c r="H101" s="143">
        <f t="shared" ref="H101" si="102">H102+H103</f>
        <v>0</v>
      </c>
      <c r="I101" s="64" t="e">
        <f t="shared" si="81"/>
        <v>#DIV/0!</v>
      </c>
      <c r="J101" s="66" t="e">
        <f t="shared" si="73"/>
        <v>#DIV/0!</v>
      </c>
    </row>
    <row r="102" spans="1:10" ht="15" customHeight="1" x14ac:dyDescent="0.25">
      <c r="A102" s="193">
        <v>32</v>
      </c>
      <c r="B102" s="194"/>
      <c r="C102" s="195"/>
      <c r="D102" s="58" t="s">
        <v>30</v>
      </c>
      <c r="E102" s="143">
        <v>0</v>
      </c>
      <c r="F102" s="62">
        <v>0</v>
      </c>
      <c r="G102" s="62">
        <v>0</v>
      </c>
      <c r="H102" s="146">
        <v>0</v>
      </c>
      <c r="I102" s="64" t="e">
        <f t="shared" si="81"/>
        <v>#DIV/0!</v>
      </c>
      <c r="J102" s="66" t="e">
        <f t="shared" si="73"/>
        <v>#DIV/0!</v>
      </c>
    </row>
    <row r="103" spans="1:10" ht="15" customHeight="1" x14ac:dyDescent="0.25">
      <c r="A103" s="193">
        <v>38</v>
      </c>
      <c r="B103" s="194"/>
      <c r="C103" s="195"/>
      <c r="D103" s="58" t="s">
        <v>59</v>
      </c>
      <c r="E103" s="143">
        <v>0</v>
      </c>
      <c r="F103" s="62">
        <v>0</v>
      </c>
      <c r="G103" s="62">
        <v>0</v>
      </c>
      <c r="H103" s="146">
        <v>0</v>
      </c>
      <c r="I103" s="64" t="e">
        <f t="shared" si="81"/>
        <v>#DIV/0!</v>
      </c>
      <c r="J103" s="66" t="e">
        <f t="shared" si="73"/>
        <v>#DIV/0!</v>
      </c>
    </row>
    <row r="104" spans="1:10" ht="24" customHeight="1" x14ac:dyDescent="0.25">
      <c r="A104" s="187" t="s">
        <v>199</v>
      </c>
      <c r="B104" s="188"/>
      <c r="C104" s="189"/>
      <c r="D104" s="129" t="s">
        <v>200</v>
      </c>
      <c r="E104" s="121">
        <f>E105</f>
        <v>0</v>
      </c>
      <c r="F104" s="121">
        <f t="shared" ref="F104:H104" si="103">F105</f>
        <v>0</v>
      </c>
      <c r="G104" s="121">
        <f t="shared" si="103"/>
        <v>5195.08</v>
      </c>
      <c r="H104" s="121">
        <f t="shared" si="103"/>
        <v>3046.98</v>
      </c>
      <c r="I104" s="66" t="e">
        <f t="shared" si="81"/>
        <v>#DIV/0!</v>
      </c>
      <c r="J104" s="66">
        <f t="shared" si="73"/>
        <v>58.651262348221778</v>
      </c>
    </row>
    <row r="105" spans="1:10" ht="15" customHeight="1" x14ac:dyDescent="0.25">
      <c r="A105" s="131">
        <v>32</v>
      </c>
      <c r="B105" s="132"/>
      <c r="C105" s="133"/>
      <c r="D105" s="130" t="s">
        <v>30</v>
      </c>
      <c r="E105" s="143">
        <v>0</v>
      </c>
      <c r="F105" s="114">
        <v>0</v>
      </c>
      <c r="G105" s="114">
        <v>5195.08</v>
      </c>
      <c r="H105" s="147">
        <v>3046.98</v>
      </c>
      <c r="I105" s="64" t="e">
        <f t="shared" si="81"/>
        <v>#DIV/0!</v>
      </c>
      <c r="J105" s="66">
        <f t="shared" si="73"/>
        <v>58.651262348221778</v>
      </c>
    </row>
    <row r="106" spans="1:10" ht="15" customHeight="1" x14ac:dyDescent="0.25">
      <c r="A106" s="187" t="s">
        <v>142</v>
      </c>
      <c r="B106" s="188"/>
      <c r="C106" s="189"/>
      <c r="D106" s="118" t="s">
        <v>143</v>
      </c>
      <c r="E106" s="121">
        <f>E107</f>
        <v>245528.94999999998</v>
      </c>
      <c r="F106" s="121">
        <f t="shared" ref="F106:H106" si="104">F107</f>
        <v>504000</v>
      </c>
      <c r="G106" s="121">
        <f t="shared" si="104"/>
        <v>504000</v>
      </c>
      <c r="H106" s="121">
        <f t="shared" si="104"/>
        <v>309389.51</v>
      </c>
      <c r="I106" s="66">
        <f t="shared" si="81"/>
        <v>126.00938097116452</v>
      </c>
      <c r="J106" s="66">
        <f t="shared" si="73"/>
        <v>61.386807539682543</v>
      </c>
    </row>
    <row r="107" spans="1:10" ht="15" customHeight="1" x14ac:dyDescent="0.25">
      <c r="A107" s="190">
        <v>3</v>
      </c>
      <c r="B107" s="191"/>
      <c r="C107" s="192"/>
      <c r="D107" s="61" t="s">
        <v>17</v>
      </c>
      <c r="E107" s="143">
        <f>E108+E109+E111+E110</f>
        <v>245528.94999999998</v>
      </c>
      <c r="F107" s="65">
        <f t="shared" ref="F107:H107" si="105">F108+F109+F111+F110</f>
        <v>504000</v>
      </c>
      <c r="G107" s="65">
        <f t="shared" si="105"/>
        <v>504000</v>
      </c>
      <c r="H107" s="143">
        <f t="shared" si="105"/>
        <v>309389.51</v>
      </c>
      <c r="I107" s="64">
        <f t="shared" si="81"/>
        <v>126.00938097116452</v>
      </c>
      <c r="J107" s="66">
        <f t="shared" si="73"/>
        <v>61.386807539682543</v>
      </c>
    </row>
    <row r="108" spans="1:10" ht="15" customHeight="1" x14ac:dyDescent="0.25">
      <c r="A108" s="193">
        <v>31</v>
      </c>
      <c r="B108" s="194"/>
      <c r="C108" s="195"/>
      <c r="D108" s="61" t="s">
        <v>18</v>
      </c>
      <c r="E108" s="143">
        <v>227290.43</v>
      </c>
      <c r="F108" s="62">
        <v>470000</v>
      </c>
      <c r="G108" s="62">
        <v>470000</v>
      </c>
      <c r="H108" s="146">
        <v>291884.53999999998</v>
      </c>
      <c r="I108" s="64">
        <f t="shared" si="81"/>
        <v>128.4191947720808</v>
      </c>
      <c r="J108" s="66">
        <f t="shared" si="73"/>
        <v>62.10309361702128</v>
      </c>
    </row>
    <row r="109" spans="1:10" ht="15" customHeight="1" x14ac:dyDescent="0.25">
      <c r="A109" s="193">
        <v>32</v>
      </c>
      <c r="B109" s="194"/>
      <c r="C109" s="195"/>
      <c r="D109" s="61" t="s">
        <v>30</v>
      </c>
      <c r="E109" s="143">
        <v>18238.52</v>
      </c>
      <c r="F109" s="62">
        <v>34000</v>
      </c>
      <c r="G109" s="62">
        <v>34000</v>
      </c>
      <c r="H109" s="146">
        <v>17504.97</v>
      </c>
      <c r="I109" s="64">
        <f t="shared" si="81"/>
        <v>95.978017953211108</v>
      </c>
      <c r="J109" s="66">
        <f t="shared" si="73"/>
        <v>51.485205882352943</v>
      </c>
    </row>
    <row r="110" spans="1:10" ht="15" customHeight="1" x14ac:dyDescent="0.25">
      <c r="A110" s="193">
        <v>34</v>
      </c>
      <c r="B110" s="194"/>
      <c r="C110" s="195"/>
      <c r="D110" s="61" t="s">
        <v>58</v>
      </c>
      <c r="E110" s="143">
        <v>0</v>
      </c>
      <c r="F110" s="62">
        <v>0</v>
      </c>
      <c r="G110" s="62">
        <v>0</v>
      </c>
      <c r="H110" s="146">
        <v>0</v>
      </c>
      <c r="I110" s="64" t="e">
        <f t="shared" si="81"/>
        <v>#DIV/0!</v>
      </c>
      <c r="J110" s="66" t="e">
        <f t="shared" si="73"/>
        <v>#DIV/0!</v>
      </c>
    </row>
    <row r="111" spans="1:10" ht="15" customHeight="1" x14ac:dyDescent="0.25">
      <c r="A111" s="193">
        <v>37</v>
      </c>
      <c r="B111" s="194"/>
      <c r="C111" s="195"/>
      <c r="D111" s="61" t="s">
        <v>152</v>
      </c>
      <c r="E111" s="143">
        <v>0</v>
      </c>
      <c r="F111" s="62">
        <v>0</v>
      </c>
      <c r="G111" s="62">
        <v>0</v>
      </c>
      <c r="H111" s="146">
        <v>0</v>
      </c>
      <c r="I111" s="64" t="e">
        <f t="shared" si="81"/>
        <v>#DIV/0!</v>
      </c>
      <c r="J111" s="66" t="e">
        <f t="shared" si="73"/>
        <v>#DIV/0!</v>
      </c>
    </row>
    <row r="112" spans="1:10" ht="15.75" customHeight="1" x14ac:dyDescent="0.25">
      <c r="A112" s="187" t="s">
        <v>221</v>
      </c>
      <c r="B112" s="188"/>
      <c r="C112" s="189"/>
      <c r="D112" s="129" t="s">
        <v>222</v>
      </c>
      <c r="E112" s="121">
        <f>E113</f>
        <v>0</v>
      </c>
      <c r="F112" s="121">
        <f t="shared" ref="F112:H112" si="106">F113</f>
        <v>0</v>
      </c>
      <c r="G112" s="121">
        <f t="shared" si="106"/>
        <v>126.1</v>
      </c>
      <c r="H112" s="121">
        <f t="shared" si="106"/>
        <v>0</v>
      </c>
      <c r="I112" s="66" t="e">
        <f t="shared" si="81"/>
        <v>#DIV/0!</v>
      </c>
      <c r="J112" s="66">
        <f t="shared" si="73"/>
        <v>0</v>
      </c>
    </row>
    <row r="113" spans="1:10" ht="15" customHeight="1" x14ac:dyDescent="0.25">
      <c r="A113" s="131">
        <v>32</v>
      </c>
      <c r="B113" s="132"/>
      <c r="C113" s="133"/>
      <c r="D113" s="130" t="s">
        <v>30</v>
      </c>
      <c r="E113" s="143">
        <v>0</v>
      </c>
      <c r="F113" s="114">
        <v>0</v>
      </c>
      <c r="G113" s="114">
        <v>126.1</v>
      </c>
      <c r="H113" s="147">
        <v>0</v>
      </c>
      <c r="I113" s="64" t="e">
        <f t="shared" si="81"/>
        <v>#DIV/0!</v>
      </c>
      <c r="J113" s="66">
        <f t="shared" si="73"/>
        <v>0</v>
      </c>
    </row>
    <row r="114" spans="1:10" ht="15" customHeight="1" x14ac:dyDescent="0.25">
      <c r="A114" s="187" t="s">
        <v>148</v>
      </c>
      <c r="B114" s="188"/>
      <c r="C114" s="189"/>
      <c r="D114" s="118" t="s">
        <v>149</v>
      </c>
      <c r="E114" s="121">
        <f>E115</f>
        <v>530.89</v>
      </c>
      <c r="F114" s="121">
        <f t="shared" ref="F114:H114" si="107">F115</f>
        <v>890</v>
      </c>
      <c r="G114" s="121">
        <f t="shared" si="107"/>
        <v>890</v>
      </c>
      <c r="H114" s="121">
        <f t="shared" si="107"/>
        <v>531</v>
      </c>
      <c r="I114" s="66">
        <f t="shared" si="81"/>
        <v>100.02071992314792</v>
      </c>
      <c r="J114" s="66">
        <f t="shared" si="73"/>
        <v>59.662921348314605</v>
      </c>
    </row>
    <row r="115" spans="1:10" ht="15" customHeight="1" x14ac:dyDescent="0.25">
      <c r="A115" s="190">
        <v>3</v>
      </c>
      <c r="B115" s="191"/>
      <c r="C115" s="192"/>
      <c r="D115" s="61" t="s">
        <v>17</v>
      </c>
      <c r="E115" s="143">
        <f>E116+E117</f>
        <v>530.89</v>
      </c>
      <c r="F115" s="65">
        <f t="shared" ref="F115:G115" si="108">F116+F117</f>
        <v>890</v>
      </c>
      <c r="G115" s="65">
        <f t="shared" si="108"/>
        <v>890</v>
      </c>
      <c r="H115" s="143">
        <f t="shared" ref="H115" si="109">H116+H117</f>
        <v>531</v>
      </c>
      <c r="I115" s="64">
        <f t="shared" si="81"/>
        <v>100.02071992314792</v>
      </c>
      <c r="J115" s="66">
        <f t="shared" si="73"/>
        <v>59.662921348314605</v>
      </c>
    </row>
    <row r="116" spans="1:10" ht="15" customHeight="1" x14ac:dyDescent="0.25">
      <c r="A116" s="193">
        <v>31</v>
      </c>
      <c r="B116" s="194"/>
      <c r="C116" s="195"/>
      <c r="D116" s="61" t="s">
        <v>18</v>
      </c>
      <c r="E116" s="143">
        <v>0</v>
      </c>
      <c r="F116" s="62">
        <v>0</v>
      </c>
      <c r="G116" s="62">
        <v>0</v>
      </c>
      <c r="H116" s="146">
        <v>0</v>
      </c>
      <c r="I116" s="64" t="e">
        <f t="shared" ref="I116:I137" si="110">(H116/E116)*100</f>
        <v>#DIV/0!</v>
      </c>
      <c r="J116" s="66" t="e">
        <f t="shared" si="73"/>
        <v>#DIV/0!</v>
      </c>
    </row>
    <row r="117" spans="1:10" ht="15" customHeight="1" x14ac:dyDescent="0.25">
      <c r="A117" s="193">
        <v>32</v>
      </c>
      <c r="B117" s="194"/>
      <c r="C117" s="195"/>
      <c r="D117" s="61" t="s">
        <v>30</v>
      </c>
      <c r="E117" s="143">
        <v>530.89</v>
      </c>
      <c r="F117" s="62">
        <v>890</v>
      </c>
      <c r="G117" s="62">
        <v>890</v>
      </c>
      <c r="H117" s="146">
        <v>531</v>
      </c>
      <c r="I117" s="64">
        <f t="shared" si="110"/>
        <v>100.02071992314792</v>
      </c>
      <c r="J117" s="66">
        <f t="shared" si="73"/>
        <v>59.662921348314605</v>
      </c>
    </row>
    <row r="118" spans="1:10" ht="25.5" customHeight="1" x14ac:dyDescent="0.25">
      <c r="A118" s="184" t="s">
        <v>157</v>
      </c>
      <c r="B118" s="185"/>
      <c r="C118" s="186"/>
      <c r="D118" s="60" t="s">
        <v>158</v>
      </c>
      <c r="E118" s="142">
        <f>E121+E131+E138+E126+E119+E143+E145+E136</f>
        <v>5032.04</v>
      </c>
      <c r="F118" s="64">
        <f t="shared" ref="F118:H118" si="111">F121+F131+F138+F126+F119+F143+F145+F136</f>
        <v>1110</v>
      </c>
      <c r="G118" s="64">
        <f t="shared" si="111"/>
        <v>1110</v>
      </c>
      <c r="H118" s="142">
        <f t="shared" si="111"/>
        <v>47.95</v>
      </c>
      <c r="I118" s="64">
        <f t="shared" si="110"/>
        <v>0.95289385616966482</v>
      </c>
      <c r="J118" s="66">
        <f t="shared" si="73"/>
        <v>4.3198198198198199</v>
      </c>
    </row>
    <row r="119" spans="1:10" ht="15.75" customHeight="1" x14ac:dyDescent="0.25">
      <c r="A119" s="207" t="s">
        <v>188</v>
      </c>
      <c r="B119" s="208"/>
      <c r="C119" s="209"/>
      <c r="D119" s="122" t="s">
        <v>13</v>
      </c>
      <c r="E119" s="66">
        <f>E120</f>
        <v>656.96</v>
      </c>
      <c r="F119" s="66">
        <f t="shared" ref="F119:H119" si="112">F120</f>
        <v>0</v>
      </c>
      <c r="G119" s="66">
        <f t="shared" si="112"/>
        <v>0</v>
      </c>
      <c r="H119" s="66">
        <f t="shared" si="112"/>
        <v>0</v>
      </c>
      <c r="I119" s="66">
        <f t="shared" si="110"/>
        <v>0</v>
      </c>
      <c r="J119" s="66" t="e">
        <f t="shared" si="73"/>
        <v>#DIV/0!</v>
      </c>
    </row>
    <row r="120" spans="1:10" ht="15.75" customHeight="1" x14ac:dyDescent="0.25">
      <c r="A120" s="107">
        <v>42</v>
      </c>
      <c r="B120" s="112"/>
      <c r="C120" s="113"/>
      <c r="D120" s="108" t="s">
        <v>153</v>
      </c>
      <c r="E120" s="143">
        <v>656.96</v>
      </c>
      <c r="F120" s="64">
        <v>0</v>
      </c>
      <c r="G120" s="64">
        <v>0</v>
      </c>
      <c r="H120" s="142">
        <v>0</v>
      </c>
      <c r="I120" s="64">
        <f t="shared" si="110"/>
        <v>0</v>
      </c>
      <c r="J120" s="66" t="e">
        <f t="shared" si="73"/>
        <v>#DIV/0!</v>
      </c>
    </row>
    <row r="121" spans="1:10" ht="15" customHeight="1" x14ac:dyDescent="0.25">
      <c r="A121" s="187" t="s">
        <v>141</v>
      </c>
      <c r="B121" s="188"/>
      <c r="C121" s="189"/>
      <c r="D121" s="118" t="s">
        <v>48</v>
      </c>
      <c r="E121" s="121">
        <f>E122+E124</f>
        <v>0</v>
      </c>
      <c r="F121" s="121">
        <f t="shared" ref="F121" si="113">F122+F124</f>
        <v>0</v>
      </c>
      <c r="G121" s="121">
        <f>G122+G124</f>
        <v>0</v>
      </c>
      <c r="H121" s="121">
        <f t="shared" ref="H121" si="114">H122+H124</f>
        <v>47.95</v>
      </c>
      <c r="I121" s="66" t="e">
        <f t="shared" si="110"/>
        <v>#DIV/0!</v>
      </c>
      <c r="J121" s="66" t="e">
        <f t="shared" si="73"/>
        <v>#DIV/0!</v>
      </c>
    </row>
    <row r="122" spans="1:10" x14ac:dyDescent="0.25">
      <c r="A122" s="190">
        <v>3</v>
      </c>
      <c r="B122" s="191"/>
      <c r="C122" s="192"/>
      <c r="D122" s="61" t="s">
        <v>17</v>
      </c>
      <c r="E122" s="143">
        <f>E123</f>
        <v>0</v>
      </c>
      <c r="F122" s="65">
        <f t="shared" ref="F122:H122" si="115">F123</f>
        <v>0</v>
      </c>
      <c r="G122" s="65">
        <f t="shared" si="115"/>
        <v>0</v>
      </c>
      <c r="H122" s="143">
        <f t="shared" si="115"/>
        <v>47.95</v>
      </c>
      <c r="I122" s="64" t="e">
        <f t="shared" si="110"/>
        <v>#DIV/0!</v>
      </c>
      <c r="J122" s="66" t="e">
        <f t="shared" si="73"/>
        <v>#DIV/0!</v>
      </c>
    </row>
    <row r="123" spans="1:10" x14ac:dyDescent="0.25">
      <c r="A123" s="193">
        <v>32</v>
      </c>
      <c r="B123" s="194"/>
      <c r="C123" s="195"/>
      <c r="D123" s="61" t="s">
        <v>30</v>
      </c>
      <c r="E123" s="143">
        <v>0</v>
      </c>
      <c r="F123" s="62">
        <v>0</v>
      </c>
      <c r="G123" s="62">
        <v>0</v>
      </c>
      <c r="H123" s="146">
        <v>47.95</v>
      </c>
      <c r="I123" s="64" t="e">
        <f t="shared" si="110"/>
        <v>#DIV/0!</v>
      </c>
      <c r="J123" s="66" t="e">
        <f t="shared" si="73"/>
        <v>#DIV/0!</v>
      </c>
    </row>
    <row r="124" spans="1:10" x14ac:dyDescent="0.25">
      <c r="A124" s="190">
        <v>4</v>
      </c>
      <c r="B124" s="191"/>
      <c r="C124" s="192"/>
      <c r="D124" s="61" t="s">
        <v>154</v>
      </c>
      <c r="E124" s="143">
        <f>E125</f>
        <v>0</v>
      </c>
      <c r="F124" s="65">
        <f t="shared" ref="F124:H124" si="116">F125</f>
        <v>0</v>
      </c>
      <c r="G124" s="65">
        <f t="shared" si="116"/>
        <v>0</v>
      </c>
      <c r="H124" s="143">
        <f t="shared" si="116"/>
        <v>0</v>
      </c>
      <c r="I124" s="64" t="e">
        <f t="shared" si="110"/>
        <v>#DIV/0!</v>
      </c>
      <c r="J124" s="66" t="e">
        <f t="shared" si="73"/>
        <v>#DIV/0!</v>
      </c>
    </row>
    <row r="125" spans="1:10" x14ac:dyDescent="0.25">
      <c r="A125" s="193">
        <v>42</v>
      </c>
      <c r="B125" s="194"/>
      <c r="C125" s="195"/>
      <c r="D125" s="61" t="s">
        <v>153</v>
      </c>
      <c r="E125" s="143">
        <v>0</v>
      </c>
      <c r="F125" s="62">
        <v>0</v>
      </c>
      <c r="G125" s="62">
        <v>0</v>
      </c>
      <c r="H125" s="146">
        <v>0</v>
      </c>
      <c r="I125" s="64" t="e">
        <f t="shared" si="110"/>
        <v>#DIV/0!</v>
      </c>
      <c r="J125" s="66" t="e">
        <f t="shared" si="73"/>
        <v>#DIV/0!</v>
      </c>
    </row>
    <row r="126" spans="1:10" ht="15" customHeight="1" x14ac:dyDescent="0.25">
      <c r="A126" s="187" t="s">
        <v>150</v>
      </c>
      <c r="B126" s="188"/>
      <c r="C126" s="189"/>
      <c r="D126" s="118" t="s">
        <v>174</v>
      </c>
      <c r="E126" s="121">
        <f>E127+E129</f>
        <v>1071.99</v>
      </c>
      <c r="F126" s="121">
        <f t="shared" ref="F126" si="117">F127+F129</f>
        <v>0</v>
      </c>
      <c r="G126" s="121">
        <f>G127+G129</f>
        <v>0</v>
      </c>
      <c r="H126" s="121">
        <f t="shared" ref="H126" si="118">H127+H129</f>
        <v>0</v>
      </c>
      <c r="I126" s="66">
        <f t="shared" si="110"/>
        <v>0</v>
      </c>
      <c r="J126" s="66" t="e">
        <f t="shared" si="73"/>
        <v>#DIV/0!</v>
      </c>
    </row>
    <row r="127" spans="1:10" x14ac:dyDescent="0.25">
      <c r="A127" s="190">
        <v>3</v>
      </c>
      <c r="B127" s="191"/>
      <c r="C127" s="192"/>
      <c r="D127" s="61" t="s">
        <v>17</v>
      </c>
      <c r="E127" s="143">
        <f>E128</f>
        <v>0</v>
      </c>
      <c r="F127" s="65">
        <f t="shared" ref="F127:H127" si="119">F128</f>
        <v>0</v>
      </c>
      <c r="G127" s="65">
        <f t="shared" si="119"/>
        <v>0</v>
      </c>
      <c r="H127" s="143">
        <f t="shared" si="119"/>
        <v>0</v>
      </c>
      <c r="I127" s="64" t="e">
        <f t="shared" si="110"/>
        <v>#DIV/0!</v>
      </c>
      <c r="J127" s="66" t="e">
        <f t="shared" si="73"/>
        <v>#DIV/0!</v>
      </c>
    </row>
    <row r="128" spans="1:10" x14ac:dyDescent="0.25">
      <c r="A128" s="193">
        <v>32</v>
      </c>
      <c r="B128" s="194"/>
      <c r="C128" s="195"/>
      <c r="D128" s="61" t="s">
        <v>30</v>
      </c>
      <c r="E128" s="143">
        <v>0</v>
      </c>
      <c r="F128" s="62">
        <v>0</v>
      </c>
      <c r="G128" s="62">
        <v>0</v>
      </c>
      <c r="H128" s="146">
        <v>0</v>
      </c>
      <c r="I128" s="64" t="e">
        <f t="shared" si="110"/>
        <v>#DIV/0!</v>
      </c>
      <c r="J128" s="66" t="e">
        <f t="shared" si="73"/>
        <v>#DIV/0!</v>
      </c>
    </row>
    <row r="129" spans="1:10" x14ac:dyDescent="0.25">
      <c r="A129" s="190">
        <v>4</v>
      </c>
      <c r="B129" s="191"/>
      <c r="C129" s="192"/>
      <c r="D129" s="61" t="s">
        <v>154</v>
      </c>
      <c r="E129" s="143">
        <f>E130</f>
        <v>1071.99</v>
      </c>
      <c r="F129" s="65">
        <f t="shared" ref="F129:H129" si="120">F130</f>
        <v>0</v>
      </c>
      <c r="G129" s="65">
        <f t="shared" si="120"/>
        <v>0</v>
      </c>
      <c r="H129" s="143">
        <f t="shared" si="120"/>
        <v>0</v>
      </c>
      <c r="I129" s="64">
        <f t="shared" si="110"/>
        <v>0</v>
      </c>
      <c r="J129" s="66" t="e">
        <f t="shared" si="73"/>
        <v>#DIV/0!</v>
      </c>
    </row>
    <row r="130" spans="1:10" x14ac:dyDescent="0.25">
      <c r="A130" s="193">
        <v>42</v>
      </c>
      <c r="B130" s="194"/>
      <c r="C130" s="195"/>
      <c r="D130" s="61" t="s">
        <v>153</v>
      </c>
      <c r="E130" s="143">
        <v>1071.99</v>
      </c>
      <c r="F130" s="62">
        <v>0</v>
      </c>
      <c r="G130" s="62">
        <v>0</v>
      </c>
      <c r="H130" s="146">
        <v>0</v>
      </c>
      <c r="I130" s="64">
        <f t="shared" si="110"/>
        <v>0</v>
      </c>
      <c r="J130" s="66" t="e">
        <f t="shared" si="73"/>
        <v>#DIV/0!</v>
      </c>
    </row>
    <row r="131" spans="1:10" ht="15" customHeight="1" x14ac:dyDescent="0.25">
      <c r="A131" s="187" t="s">
        <v>135</v>
      </c>
      <c r="B131" s="188"/>
      <c r="C131" s="189"/>
      <c r="D131" s="120" t="s">
        <v>136</v>
      </c>
      <c r="E131" s="121">
        <f>E132+E134</f>
        <v>0</v>
      </c>
      <c r="F131" s="121">
        <f t="shared" ref="F131:G131" si="121">F132+F134</f>
        <v>0</v>
      </c>
      <c r="G131" s="121">
        <f t="shared" si="121"/>
        <v>0</v>
      </c>
      <c r="H131" s="121">
        <f t="shared" ref="H131" si="122">H132+H134</f>
        <v>0</v>
      </c>
      <c r="I131" s="66" t="e">
        <f t="shared" si="110"/>
        <v>#DIV/0!</v>
      </c>
      <c r="J131" s="66" t="e">
        <f t="shared" si="73"/>
        <v>#DIV/0!</v>
      </c>
    </row>
    <row r="132" spans="1:10" x14ac:dyDescent="0.25">
      <c r="A132" s="190">
        <v>3</v>
      </c>
      <c r="B132" s="191"/>
      <c r="C132" s="192"/>
      <c r="D132" s="61" t="s">
        <v>17</v>
      </c>
      <c r="E132" s="143">
        <f>E133</f>
        <v>0</v>
      </c>
      <c r="F132" s="65">
        <f t="shared" ref="F132:H132" si="123">F133</f>
        <v>0</v>
      </c>
      <c r="G132" s="65">
        <f t="shared" si="123"/>
        <v>0</v>
      </c>
      <c r="H132" s="143">
        <f t="shared" si="123"/>
        <v>0</v>
      </c>
      <c r="I132" s="64" t="e">
        <f t="shared" si="110"/>
        <v>#DIV/0!</v>
      </c>
      <c r="J132" s="66" t="e">
        <f t="shared" si="73"/>
        <v>#DIV/0!</v>
      </c>
    </row>
    <row r="133" spans="1:10" x14ac:dyDescent="0.25">
      <c r="A133" s="193">
        <v>32</v>
      </c>
      <c r="B133" s="194"/>
      <c r="C133" s="195"/>
      <c r="D133" s="61" t="s">
        <v>30</v>
      </c>
      <c r="E133" s="143">
        <v>0</v>
      </c>
      <c r="F133" s="62">
        <v>0</v>
      </c>
      <c r="G133" s="62">
        <v>0</v>
      </c>
      <c r="H133" s="146">
        <v>0</v>
      </c>
      <c r="I133" s="64" t="e">
        <f t="shared" si="110"/>
        <v>#DIV/0!</v>
      </c>
      <c r="J133" s="66" t="e">
        <f t="shared" si="73"/>
        <v>#DIV/0!</v>
      </c>
    </row>
    <row r="134" spans="1:10" x14ac:dyDescent="0.25">
      <c r="A134" s="190">
        <v>4</v>
      </c>
      <c r="B134" s="191"/>
      <c r="C134" s="192"/>
      <c r="D134" s="61" t="s">
        <v>154</v>
      </c>
      <c r="E134" s="143">
        <f>E135</f>
        <v>0</v>
      </c>
      <c r="F134" s="65">
        <f t="shared" ref="F134" si="124">F135</f>
        <v>0</v>
      </c>
      <c r="G134" s="65">
        <f t="shared" ref="G134" si="125">G135</f>
        <v>0</v>
      </c>
      <c r="H134" s="143">
        <f t="shared" ref="H134" si="126">H135</f>
        <v>0</v>
      </c>
      <c r="I134" s="64" t="e">
        <f t="shared" si="110"/>
        <v>#DIV/0!</v>
      </c>
      <c r="J134" s="66" t="e">
        <f t="shared" si="73"/>
        <v>#DIV/0!</v>
      </c>
    </row>
    <row r="135" spans="1:10" x14ac:dyDescent="0.25">
      <c r="A135" s="193">
        <v>42</v>
      </c>
      <c r="B135" s="194"/>
      <c r="C135" s="195"/>
      <c r="D135" s="61" t="s">
        <v>153</v>
      </c>
      <c r="E135" s="143">
        <v>0</v>
      </c>
      <c r="F135" s="62">
        <v>0</v>
      </c>
      <c r="G135" s="62">
        <v>0</v>
      </c>
      <c r="H135" s="146">
        <v>0</v>
      </c>
      <c r="I135" s="64" t="e">
        <f t="shared" si="110"/>
        <v>#DIV/0!</v>
      </c>
      <c r="J135" s="66" t="e">
        <f t="shared" si="73"/>
        <v>#DIV/0!</v>
      </c>
    </row>
    <row r="136" spans="1:10" x14ac:dyDescent="0.25">
      <c r="A136" s="187" t="s">
        <v>147</v>
      </c>
      <c r="B136" s="188"/>
      <c r="C136" s="189"/>
      <c r="D136" s="129" t="s">
        <v>151</v>
      </c>
      <c r="E136" s="121">
        <f>E137</f>
        <v>0</v>
      </c>
      <c r="F136" s="121">
        <f t="shared" ref="F136:H136" si="127">F137</f>
        <v>0</v>
      </c>
      <c r="G136" s="121">
        <f t="shared" si="127"/>
        <v>0</v>
      </c>
      <c r="H136" s="121">
        <f t="shared" si="127"/>
        <v>0</v>
      </c>
      <c r="I136" s="66" t="e">
        <f t="shared" si="110"/>
        <v>#DIV/0!</v>
      </c>
      <c r="J136" s="66" t="e">
        <f t="shared" ref="J136:J150" si="128">(H136/G136)*100</f>
        <v>#DIV/0!</v>
      </c>
    </row>
    <row r="137" spans="1:10" x14ac:dyDescent="0.25">
      <c r="A137" s="190">
        <v>42</v>
      </c>
      <c r="B137" s="191"/>
      <c r="C137" s="192"/>
      <c r="D137" s="130" t="s">
        <v>153</v>
      </c>
      <c r="E137" s="143">
        <v>0</v>
      </c>
      <c r="F137" s="65">
        <v>0</v>
      </c>
      <c r="G137" s="65">
        <v>0</v>
      </c>
      <c r="H137" s="143">
        <v>0</v>
      </c>
      <c r="I137" s="64" t="e">
        <f t="shared" si="110"/>
        <v>#DIV/0!</v>
      </c>
      <c r="J137" s="66" t="e">
        <f t="shared" si="128"/>
        <v>#DIV/0!</v>
      </c>
    </row>
    <row r="138" spans="1:10" ht="15" customHeight="1" x14ac:dyDescent="0.25">
      <c r="A138" s="187" t="s">
        <v>142</v>
      </c>
      <c r="B138" s="188"/>
      <c r="C138" s="189"/>
      <c r="D138" s="118" t="s">
        <v>143</v>
      </c>
      <c r="E138" s="121">
        <f>E141+E139</f>
        <v>2830.59</v>
      </c>
      <c r="F138" s="121">
        <f t="shared" ref="F138:I138" si="129">F141+F139</f>
        <v>0</v>
      </c>
      <c r="G138" s="121">
        <f t="shared" si="129"/>
        <v>0</v>
      </c>
      <c r="H138" s="121">
        <f t="shared" si="129"/>
        <v>0</v>
      </c>
      <c r="I138" s="121" t="e">
        <f t="shared" si="129"/>
        <v>#DIV/0!</v>
      </c>
      <c r="J138" s="66" t="e">
        <f t="shared" si="128"/>
        <v>#DIV/0!</v>
      </c>
    </row>
    <row r="139" spans="1:10" ht="15" customHeight="1" x14ac:dyDescent="0.25">
      <c r="A139" s="190">
        <v>3</v>
      </c>
      <c r="B139" s="191"/>
      <c r="C139" s="192"/>
      <c r="D139" s="130" t="s">
        <v>17</v>
      </c>
      <c r="E139" s="143">
        <f>E140</f>
        <v>0</v>
      </c>
      <c r="F139" s="65">
        <f t="shared" ref="F139:H139" si="130">F140</f>
        <v>0</v>
      </c>
      <c r="G139" s="65">
        <f t="shared" si="130"/>
        <v>0</v>
      </c>
      <c r="H139" s="143">
        <f t="shared" si="130"/>
        <v>0</v>
      </c>
      <c r="I139" s="64" t="e">
        <f t="shared" ref="I139:I150" si="131">(H139/E139)*100</f>
        <v>#DIV/0!</v>
      </c>
      <c r="J139" s="66" t="e">
        <f t="shared" si="128"/>
        <v>#DIV/0!</v>
      </c>
    </row>
    <row r="140" spans="1:10" ht="15" customHeight="1" x14ac:dyDescent="0.25">
      <c r="A140" s="193">
        <v>32</v>
      </c>
      <c r="B140" s="194"/>
      <c r="C140" s="195"/>
      <c r="D140" s="130" t="s">
        <v>30</v>
      </c>
      <c r="E140" s="143">
        <v>0</v>
      </c>
      <c r="F140" s="62">
        <v>0</v>
      </c>
      <c r="G140" s="62">
        <v>0</v>
      </c>
      <c r="H140" s="146">
        <v>0</v>
      </c>
      <c r="I140" s="64" t="e">
        <f t="shared" si="131"/>
        <v>#DIV/0!</v>
      </c>
      <c r="J140" s="66" t="e">
        <f t="shared" si="128"/>
        <v>#DIV/0!</v>
      </c>
    </row>
    <row r="141" spans="1:10" ht="14.25" customHeight="1" x14ac:dyDescent="0.25">
      <c r="A141" s="190">
        <v>4</v>
      </c>
      <c r="B141" s="191"/>
      <c r="C141" s="192"/>
      <c r="D141" s="61" t="s">
        <v>154</v>
      </c>
      <c r="E141" s="143">
        <f>E142</f>
        <v>2830.59</v>
      </c>
      <c r="F141" s="65">
        <f t="shared" ref="F141:H141" si="132">F142</f>
        <v>0</v>
      </c>
      <c r="G141" s="65">
        <f t="shared" si="132"/>
        <v>0</v>
      </c>
      <c r="H141" s="143">
        <f t="shared" si="132"/>
        <v>0</v>
      </c>
      <c r="I141" s="64">
        <f t="shared" si="131"/>
        <v>0</v>
      </c>
      <c r="J141" s="66" t="e">
        <f t="shared" si="128"/>
        <v>#DIV/0!</v>
      </c>
    </row>
    <row r="142" spans="1:10" x14ac:dyDescent="0.25">
      <c r="A142" s="193">
        <v>42</v>
      </c>
      <c r="B142" s="194"/>
      <c r="C142" s="195"/>
      <c r="D142" s="61" t="s">
        <v>153</v>
      </c>
      <c r="E142" s="143">
        <v>2830.59</v>
      </c>
      <c r="F142" s="62">
        <v>0</v>
      </c>
      <c r="G142" s="62">
        <v>0</v>
      </c>
      <c r="H142" s="146">
        <v>0</v>
      </c>
      <c r="I142" s="64">
        <f t="shared" si="131"/>
        <v>0</v>
      </c>
      <c r="J142" s="66" t="e">
        <f t="shared" si="128"/>
        <v>#DIV/0!</v>
      </c>
    </row>
    <row r="143" spans="1:10" x14ac:dyDescent="0.25">
      <c r="A143" s="187" t="s">
        <v>201</v>
      </c>
      <c r="B143" s="188"/>
      <c r="C143" s="189"/>
      <c r="D143" s="129" t="s">
        <v>202</v>
      </c>
      <c r="E143" s="121">
        <f>E144</f>
        <v>0</v>
      </c>
      <c r="F143" s="121">
        <f t="shared" ref="F143:H143" si="133">F144</f>
        <v>0</v>
      </c>
      <c r="G143" s="121">
        <f t="shared" si="133"/>
        <v>0</v>
      </c>
      <c r="H143" s="121">
        <f t="shared" si="133"/>
        <v>0</v>
      </c>
      <c r="I143" s="66" t="e">
        <f t="shared" si="131"/>
        <v>#DIV/0!</v>
      </c>
      <c r="J143" s="66" t="e">
        <f t="shared" si="128"/>
        <v>#DIV/0!</v>
      </c>
    </row>
    <row r="144" spans="1:10" x14ac:dyDescent="0.25">
      <c r="A144" s="190">
        <v>32</v>
      </c>
      <c r="B144" s="191"/>
      <c r="C144" s="192"/>
      <c r="D144" s="130" t="s">
        <v>30</v>
      </c>
      <c r="E144" s="143">
        <v>0</v>
      </c>
      <c r="F144" s="65">
        <v>0</v>
      </c>
      <c r="G144" s="65">
        <v>0</v>
      </c>
      <c r="H144" s="143">
        <v>0</v>
      </c>
      <c r="I144" s="64" t="e">
        <f t="shared" si="131"/>
        <v>#DIV/0!</v>
      </c>
      <c r="J144" s="66" t="e">
        <f t="shared" si="128"/>
        <v>#DIV/0!</v>
      </c>
    </row>
    <row r="145" spans="1:10" x14ac:dyDescent="0.25">
      <c r="A145" s="187" t="s">
        <v>148</v>
      </c>
      <c r="B145" s="188"/>
      <c r="C145" s="189"/>
      <c r="D145" s="129" t="s">
        <v>149</v>
      </c>
      <c r="E145" s="121">
        <f>E146</f>
        <v>472.5</v>
      </c>
      <c r="F145" s="121">
        <f t="shared" ref="F145:H145" si="134">F146</f>
        <v>1110</v>
      </c>
      <c r="G145" s="121">
        <f t="shared" si="134"/>
        <v>1110</v>
      </c>
      <c r="H145" s="121">
        <f t="shared" si="134"/>
        <v>0</v>
      </c>
      <c r="I145" s="66">
        <f t="shared" si="131"/>
        <v>0</v>
      </c>
      <c r="J145" s="66">
        <f t="shared" si="128"/>
        <v>0</v>
      </c>
    </row>
    <row r="146" spans="1:10" x14ac:dyDescent="0.25">
      <c r="A146" s="190">
        <v>42</v>
      </c>
      <c r="B146" s="191"/>
      <c r="C146" s="192"/>
      <c r="D146" s="130" t="s">
        <v>153</v>
      </c>
      <c r="E146" s="143">
        <v>472.5</v>
      </c>
      <c r="F146" s="65">
        <v>1110</v>
      </c>
      <c r="G146" s="65">
        <v>1110</v>
      </c>
      <c r="H146" s="143">
        <v>0</v>
      </c>
      <c r="I146" s="64">
        <f t="shared" si="131"/>
        <v>0</v>
      </c>
      <c r="J146" s="66">
        <f t="shared" si="128"/>
        <v>0</v>
      </c>
    </row>
    <row r="147" spans="1:10" ht="25.5" customHeight="1" x14ac:dyDescent="0.25">
      <c r="A147" s="184" t="s">
        <v>155</v>
      </c>
      <c r="B147" s="185"/>
      <c r="C147" s="186"/>
      <c r="D147" s="60" t="s">
        <v>156</v>
      </c>
      <c r="E147" s="142">
        <f>E148</f>
        <v>10053.27</v>
      </c>
      <c r="F147" s="64">
        <f t="shared" ref="F147:H147" si="135">F148</f>
        <v>17167.5</v>
      </c>
      <c r="G147" s="64">
        <f t="shared" si="135"/>
        <v>17358.25</v>
      </c>
      <c r="H147" s="142">
        <f t="shared" si="135"/>
        <v>8297.6299999999992</v>
      </c>
      <c r="I147" s="64">
        <f t="shared" si="131"/>
        <v>82.536627385915224</v>
      </c>
      <c r="J147" s="66">
        <f t="shared" si="128"/>
        <v>47.802226606944821</v>
      </c>
    </row>
    <row r="148" spans="1:10" ht="15" customHeight="1" x14ac:dyDescent="0.25">
      <c r="A148" s="187" t="s">
        <v>135</v>
      </c>
      <c r="B148" s="188"/>
      <c r="C148" s="189"/>
      <c r="D148" s="120" t="s">
        <v>136</v>
      </c>
      <c r="E148" s="121">
        <f>E149</f>
        <v>10053.27</v>
      </c>
      <c r="F148" s="121">
        <f t="shared" ref="F148:H148" si="136">F149</f>
        <v>17167.5</v>
      </c>
      <c r="G148" s="121">
        <f t="shared" si="136"/>
        <v>17358.25</v>
      </c>
      <c r="H148" s="121">
        <f t="shared" si="136"/>
        <v>8297.6299999999992</v>
      </c>
      <c r="I148" s="66">
        <f t="shared" si="131"/>
        <v>82.536627385915224</v>
      </c>
      <c r="J148" s="66">
        <f t="shared" si="128"/>
        <v>47.802226606944821</v>
      </c>
    </row>
    <row r="149" spans="1:10" x14ac:dyDescent="0.25">
      <c r="A149" s="190">
        <v>3</v>
      </c>
      <c r="B149" s="191"/>
      <c r="C149" s="192"/>
      <c r="D149" s="61" t="s">
        <v>17</v>
      </c>
      <c r="E149" s="143">
        <f>E150</f>
        <v>10053.27</v>
      </c>
      <c r="F149" s="65">
        <f t="shared" ref="F149:H149" si="137">F150</f>
        <v>17167.5</v>
      </c>
      <c r="G149" s="65">
        <f t="shared" si="137"/>
        <v>17358.25</v>
      </c>
      <c r="H149" s="143">
        <f t="shared" si="137"/>
        <v>8297.6299999999992</v>
      </c>
      <c r="I149" s="64">
        <f t="shared" si="131"/>
        <v>82.536627385915224</v>
      </c>
      <c r="J149" s="66">
        <f t="shared" si="128"/>
        <v>47.802226606944821</v>
      </c>
    </row>
    <row r="150" spans="1:10" x14ac:dyDescent="0.25">
      <c r="A150" s="193">
        <v>32</v>
      </c>
      <c r="B150" s="194"/>
      <c r="C150" s="195"/>
      <c r="D150" s="61" t="s">
        <v>30</v>
      </c>
      <c r="E150" s="143">
        <v>10053.27</v>
      </c>
      <c r="F150" s="62">
        <v>17167.5</v>
      </c>
      <c r="G150" s="62">
        <v>17358.25</v>
      </c>
      <c r="H150" s="146">
        <v>8297.6299999999992</v>
      </c>
      <c r="I150" s="64">
        <f t="shared" si="131"/>
        <v>82.536627385915224</v>
      </c>
      <c r="J150" s="66">
        <f t="shared" si="128"/>
        <v>47.802226606944821</v>
      </c>
    </row>
    <row r="153" spans="1:10" x14ac:dyDescent="0.25">
      <c r="A153" s="148" t="s">
        <v>224</v>
      </c>
      <c r="B153" s="148"/>
      <c r="C153" s="148"/>
      <c r="D153" s="148"/>
      <c r="F153" t="s">
        <v>179</v>
      </c>
      <c r="H153" s="145" t="s">
        <v>180</v>
      </c>
    </row>
    <row r="155" spans="1:10" x14ac:dyDescent="0.25">
      <c r="A155" s="210"/>
      <c r="B155" s="210"/>
      <c r="C155" s="210"/>
      <c r="D155" s="210"/>
    </row>
  </sheetData>
  <mergeCells count="136">
    <mergeCell ref="A14:C14"/>
    <mergeCell ref="A15:C15"/>
    <mergeCell ref="A51:C51"/>
    <mergeCell ref="A58:C58"/>
    <mergeCell ref="A119:C119"/>
    <mergeCell ref="A155:D155"/>
    <mergeCell ref="A101:C101"/>
    <mergeCell ref="A102:C102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86:C86"/>
    <mergeCell ref="A117:C117"/>
    <mergeCell ref="A45:C45"/>
    <mergeCell ref="A47:C47"/>
    <mergeCell ref="A48:C48"/>
    <mergeCell ref="A49:C49"/>
    <mergeCell ref="A50:C50"/>
    <mergeCell ref="A53:C53"/>
    <mergeCell ref="A60:C60"/>
    <mergeCell ref="A61:C61"/>
    <mergeCell ref="A62:C62"/>
    <mergeCell ref="A46:C46"/>
    <mergeCell ref="A57:C57"/>
    <mergeCell ref="A54:C54"/>
    <mergeCell ref="A78:C78"/>
    <mergeCell ref="A79:C79"/>
    <mergeCell ref="A80:C80"/>
    <mergeCell ref="A92:C92"/>
    <mergeCell ref="A93:C93"/>
    <mergeCell ref="A94:C94"/>
    <mergeCell ref="A84:C84"/>
    <mergeCell ref="A87:C87"/>
    <mergeCell ref="A88:C88"/>
    <mergeCell ref="A81:C81"/>
    <mergeCell ref="A82:C82"/>
    <mergeCell ref="A20:C20"/>
    <mergeCell ref="A36:C36"/>
    <mergeCell ref="A37:C37"/>
    <mergeCell ref="A38:C38"/>
    <mergeCell ref="A39:C39"/>
    <mergeCell ref="A115:C115"/>
    <mergeCell ref="A116:C116"/>
    <mergeCell ref="A89:C89"/>
    <mergeCell ref="A96:C96"/>
    <mergeCell ref="A97:C97"/>
    <mergeCell ref="A98:C98"/>
    <mergeCell ref="A103:C103"/>
    <mergeCell ref="A90:C90"/>
    <mergeCell ref="A111:C111"/>
    <mergeCell ref="A110:C110"/>
    <mergeCell ref="A91:C91"/>
    <mergeCell ref="A27:C27"/>
    <mergeCell ref="A33:C33"/>
    <mergeCell ref="A32:C32"/>
    <mergeCell ref="A104:C104"/>
    <mergeCell ref="A112:C112"/>
    <mergeCell ref="A63:C63"/>
    <mergeCell ref="A85:C85"/>
    <mergeCell ref="A77:C77"/>
    <mergeCell ref="A1:J1"/>
    <mergeCell ref="A7:C7"/>
    <mergeCell ref="A10:C10"/>
    <mergeCell ref="A11:C11"/>
    <mergeCell ref="A13:C13"/>
    <mergeCell ref="A12:C12"/>
    <mergeCell ref="A132:C132"/>
    <mergeCell ref="A5:C5"/>
    <mergeCell ref="A3:J3"/>
    <mergeCell ref="A109:C109"/>
    <mergeCell ref="A114:C114"/>
    <mergeCell ref="A121:C121"/>
    <mergeCell ref="A122:C122"/>
    <mergeCell ref="A123:C123"/>
    <mergeCell ref="A125:C125"/>
    <mergeCell ref="A124:C124"/>
    <mergeCell ref="A118:C118"/>
    <mergeCell ref="A41:C41"/>
    <mergeCell ref="A21:C21"/>
    <mergeCell ref="A22:C22"/>
    <mergeCell ref="A23:C23"/>
    <mergeCell ref="A24:C24"/>
    <mergeCell ref="A25:C25"/>
    <mergeCell ref="A26:C26"/>
    <mergeCell ref="A133:C133"/>
    <mergeCell ref="A40:C40"/>
    <mergeCell ref="A55:C55"/>
    <mergeCell ref="A56:C56"/>
    <mergeCell ref="A42:C42"/>
    <mergeCell ref="A43:C43"/>
    <mergeCell ref="A44:C44"/>
    <mergeCell ref="A8:C8"/>
    <mergeCell ref="A9:C9"/>
    <mergeCell ref="A16:C16"/>
    <mergeCell ref="A99:C99"/>
    <mergeCell ref="A100:C100"/>
    <mergeCell ref="A17:C17"/>
    <mergeCell ref="A18:C18"/>
    <mergeCell ref="A126:C126"/>
    <mergeCell ref="A127:C127"/>
    <mergeCell ref="A128:C128"/>
    <mergeCell ref="A130:C130"/>
    <mergeCell ref="A131:C131"/>
    <mergeCell ref="A129:C129"/>
    <mergeCell ref="A106:C106"/>
    <mergeCell ref="A107:C107"/>
    <mergeCell ref="A108:C108"/>
    <mergeCell ref="A19:C19"/>
    <mergeCell ref="A153:D153"/>
    <mergeCell ref="A147:C147"/>
    <mergeCell ref="A148:C148"/>
    <mergeCell ref="A149:C149"/>
    <mergeCell ref="A150:C150"/>
    <mergeCell ref="A134:C134"/>
    <mergeCell ref="A135:C135"/>
    <mergeCell ref="A140:C140"/>
    <mergeCell ref="A138:C138"/>
    <mergeCell ref="A141:C141"/>
    <mergeCell ref="A142:C142"/>
    <mergeCell ref="A139:C139"/>
    <mergeCell ref="A136:C136"/>
    <mergeCell ref="A137:C137"/>
    <mergeCell ref="A143:C143"/>
    <mergeCell ref="A144:C144"/>
    <mergeCell ref="A145:C145"/>
    <mergeCell ref="A146:C14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9c8e87a-1df1-4a78-94b4-feb5077509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D0E02FAA450F4AB97E6AD73AC4E38A" ma:contentTypeVersion="17" ma:contentTypeDescription="Create a new document." ma:contentTypeScope="" ma:versionID="cba179d83bf94a8faa4152c0b02d6bd6">
  <xsd:schema xmlns:xsd="http://www.w3.org/2001/XMLSchema" xmlns:xs="http://www.w3.org/2001/XMLSchema" xmlns:p="http://schemas.microsoft.com/office/2006/metadata/properties" xmlns:ns3="f9c8e87a-1df1-4a78-94b4-feb50775094c" xmlns:ns4="bc39634f-0dea-49af-ac54-cef8e4dadb9c" targetNamespace="http://schemas.microsoft.com/office/2006/metadata/properties" ma:root="true" ma:fieldsID="928d82ebe88718d3dc5fe66b174c2a64" ns3:_="" ns4:_="">
    <xsd:import namespace="f9c8e87a-1df1-4a78-94b4-feb50775094c"/>
    <xsd:import namespace="bc39634f-0dea-49af-ac54-cef8e4dadb9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c8e87a-1df1-4a78-94b4-feb507750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9634f-0dea-49af-ac54-cef8e4dadb9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8FCE7C-5B5C-41F6-93FB-80B5AF1F86F3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bc39634f-0dea-49af-ac54-cef8e4dadb9c"/>
    <ds:schemaRef ds:uri="f9c8e87a-1df1-4a78-94b4-feb50775094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9CCA0D8-479C-400A-AA95-6C466DFBEF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755EA5-FB84-4C66-946E-9F2841E75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c8e87a-1df1-4a78-94b4-feb50775094c"/>
    <ds:schemaRef ds:uri="bc39634f-0dea-49af-ac54-cef8e4dadb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 Račun prihoda i rashoda</vt:lpstr>
      <vt:lpstr>Rashodi prema funkcijskoj kl</vt:lpstr>
      <vt:lpstr>Račun financiranja</vt:lpstr>
      <vt:lpstr>POSEBNI DIO</vt:lpstr>
      <vt:lpstr>' Račun prihoda i rashoda'!Ispis_naslova</vt:lpstr>
      <vt:lpstr>'POSEBNI DIO'!Ispis_naslova</vt:lpstr>
      <vt:lpstr>'Rashodi prema funkcijskoj kl'!Ispis_naslova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</cp:lastModifiedBy>
  <cp:lastPrinted>2024-07-06T16:19:21Z</cp:lastPrinted>
  <dcterms:created xsi:type="dcterms:W3CDTF">2022-08-12T12:51:27Z</dcterms:created>
  <dcterms:modified xsi:type="dcterms:W3CDTF">2024-07-16T08:21:08Z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0x01010059D0E02FAA450F4AB97E6AD73AC4E38A</vt:lpwstr>
  </property>
</Properties>
</file>