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FINANCIJSKI PLANOVI\FP 2026-2028\"/>
    </mc:Choice>
  </mc:AlternateContent>
  <xr:revisionPtr revIDLastSave="0" documentId="13_ncr:1_{3E41A9BE-4446-4600-9C28-98070D8A5262}" xr6:coauthVersionLast="37" xr6:coauthVersionMax="37" xr10:uidLastSave="{00000000-0000-0000-0000-000000000000}"/>
  <bookViews>
    <workbookView xWindow="0" yWindow="0" windowWidth="19200" windowHeight="10965" firstSheet="2" activeTab="2" xr2:uid="{00000000-000D-0000-FFFF-FFFF00000000}"/>
  </bookViews>
  <sheets>
    <sheet name="SAŽETAK" sheetId="1" r:id="rId1"/>
    <sheet name="List1" sheetId="8" r:id="rId2"/>
    <sheet name=" Račun prihoda i rashoda" sheetId="3" r:id="rId3"/>
    <sheet name="Rashodi prema funkcijskoj kl" sheetId="5" r:id="rId4"/>
    <sheet name="Račun financiranja" sheetId="6" r:id="rId5"/>
    <sheet name="POSEBNI DIO" sheetId="7" r:id="rId6"/>
  </sheets>
  <definedNames>
    <definedName name="_xlnm.Print_Titles" localSheetId="2">' Račun prihoda i rashoda'!$41:$41</definedName>
    <definedName name="_xlnm.Print_Titles" localSheetId="5">'POSEBNI DIO'!$5:$5</definedName>
    <definedName name="_xlnm.Print_Titles" localSheetId="3">'Rashodi prema funkcijskoj kl'!$9:$9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3" l="1"/>
  <c r="F29" i="3"/>
  <c r="E26" i="3"/>
  <c r="F26" i="3"/>
  <c r="F25" i="3"/>
  <c r="E25" i="3"/>
  <c r="F66" i="3" l="1"/>
  <c r="E66" i="3"/>
  <c r="E58" i="3"/>
  <c r="E8" i="7" l="1"/>
  <c r="F111" i="7"/>
  <c r="F102" i="7"/>
  <c r="F105" i="7"/>
  <c r="J105" i="7" s="1"/>
  <c r="F57" i="7"/>
  <c r="F56" i="7"/>
  <c r="J56" i="7" s="1"/>
  <c r="F53" i="7"/>
  <c r="J53" i="7" s="1"/>
  <c r="F52" i="7"/>
  <c r="E15" i="7"/>
  <c r="K35" i="1"/>
  <c r="K27" i="1"/>
  <c r="K26" i="1"/>
  <c r="K16" i="1"/>
  <c r="J13" i="3"/>
  <c r="J14" i="3"/>
  <c r="J15" i="3"/>
  <c r="J16" i="3"/>
  <c r="J17" i="3"/>
  <c r="J18" i="3"/>
  <c r="J19" i="3"/>
  <c r="J21" i="3"/>
  <c r="J22" i="3"/>
  <c r="J23" i="3"/>
  <c r="J27" i="3"/>
  <c r="J32" i="3"/>
  <c r="J33" i="3"/>
  <c r="J34" i="3"/>
  <c r="J35" i="3"/>
  <c r="J49" i="3"/>
  <c r="J54" i="3"/>
  <c r="J56" i="3"/>
  <c r="J67" i="3"/>
  <c r="J69" i="3"/>
  <c r="J71" i="3"/>
  <c r="J74" i="3"/>
  <c r="J75" i="3"/>
  <c r="J77" i="3"/>
  <c r="J78" i="3"/>
  <c r="J79" i="3"/>
  <c r="J81" i="3"/>
  <c r="J82" i="3"/>
  <c r="J83" i="3"/>
  <c r="J84" i="3"/>
  <c r="J85" i="3"/>
  <c r="J87" i="3"/>
  <c r="J88" i="3"/>
  <c r="J89" i="3"/>
  <c r="J91" i="3"/>
  <c r="J92" i="3"/>
  <c r="J93" i="3"/>
  <c r="J95" i="3"/>
  <c r="J97" i="3"/>
  <c r="J98" i="3"/>
  <c r="J99" i="3"/>
  <c r="J106" i="3"/>
  <c r="J107" i="3"/>
  <c r="J109" i="3"/>
  <c r="J110" i="3"/>
  <c r="J111" i="3"/>
  <c r="J15" i="6"/>
  <c r="J9" i="6"/>
  <c r="J12" i="7"/>
  <c r="J13" i="7"/>
  <c r="J15" i="7"/>
  <c r="J19" i="7"/>
  <c r="J20" i="7"/>
  <c r="J24" i="7"/>
  <c r="J25" i="7"/>
  <c r="J28" i="7"/>
  <c r="J29" i="7"/>
  <c r="J32" i="7"/>
  <c r="J34" i="7"/>
  <c r="J38" i="7"/>
  <c r="J39" i="7"/>
  <c r="J42" i="7"/>
  <c r="J43" i="7"/>
  <c r="J45" i="7"/>
  <c r="J49" i="7"/>
  <c r="J50" i="7"/>
  <c r="J52" i="7"/>
  <c r="J57" i="7"/>
  <c r="J60" i="7"/>
  <c r="J61" i="7"/>
  <c r="J64" i="7"/>
  <c r="J65" i="7"/>
  <c r="J69" i="7"/>
  <c r="J73" i="7"/>
  <c r="J86" i="7"/>
  <c r="J87" i="7"/>
  <c r="J88" i="7"/>
  <c r="J91" i="7"/>
  <c r="J92" i="7"/>
  <c r="J95" i="7"/>
  <c r="J96" i="7"/>
  <c r="J99" i="7"/>
  <c r="J100" i="7"/>
  <c r="J103" i="7"/>
  <c r="J104" i="7"/>
  <c r="J106" i="7"/>
  <c r="J109" i="7"/>
  <c r="J110" i="7"/>
  <c r="J113" i="7"/>
  <c r="J116" i="7"/>
  <c r="J118" i="7"/>
  <c r="J121" i="7"/>
  <c r="J123" i="7"/>
  <c r="J126" i="7"/>
  <c r="J128" i="7"/>
  <c r="J131" i="7"/>
  <c r="J134" i="7"/>
  <c r="J138" i="7"/>
  <c r="I102" i="3" l="1"/>
  <c r="H102" i="3"/>
  <c r="G102" i="3"/>
  <c r="E102" i="3"/>
  <c r="I45" i="3"/>
  <c r="H45" i="3"/>
  <c r="G45" i="3"/>
  <c r="F45" i="3"/>
  <c r="E45" i="3"/>
  <c r="J102" i="3" l="1"/>
  <c r="J45" i="3"/>
  <c r="E18" i="7"/>
  <c r="E86" i="3" l="1"/>
  <c r="I59" i="3" l="1"/>
  <c r="F50" i="3"/>
  <c r="G50" i="3"/>
  <c r="H50" i="3"/>
  <c r="J50" i="3" s="1"/>
  <c r="I50" i="3"/>
  <c r="E50" i="3"/>
  <c r="F64" i="3"/>
  <c r="G64" i="3"/>
  <c r="H64" i="3"/>
  <c r="I64" i="3"/>
  <c r="E64" i="3"/>
  <c r="F51" i="7"/>
  <c r="J51" i="7" s="1"/>
  <c r="G51" i="7"/>
  <c r="H51" i="7"/>
  <c r="I51" i="7"/>
  <c r="E51" i="7"/>
  <c r="F31" i="7"/>
  <c r="G31" i="7"/>
  <c r="J31" i="7" s="1"/>
  <c r="H31" i="7"/>
  <c r="I31" i="7"/>
  <c r="E31" i="7"/>
  <c r="J59" i="3" l="1"/>
  <c r="J64" i="3"/>
  <c r="I28" i="1"/>
  <c r="J28" i="1"/>
  <c r="I58" i="3"/>
  <c r="I60" i="3"/>
  <c r="I61" i="3"/>
  <c r="I62" i="3"/>
  <c r="I63" i="3"/>
  <c r="I65" i="3"/>
  <c r="I66" i="3"/>
  <c r="I68" i="3"/>
  <c r="I72" i="3"/>
  <c r="I73" i="3"/>
  <c r="I76" i="3"/>
  <c r="I86" i="3"/>
  <c r="I80" i="3" s="1"/>
  <c r="I94" i="3"/>
  <c r="I96" i="3"/>
  <c r="I103" i="3"/>
  <c r="I104" i="3"/>
  <c r="I105" i="3"/>
  <c r="I108" i="3"/>
  <c r="I47" i="3"/>
  <c r="I48" i="3"/>
  <c r="I51" i="3"/>
  <c r="I53" i="3"/>
  <c r="I55" i="3"/>
  <c r="I46" i="3"/>
  <c r="I34" i="3"/>
  <c r="I33" i="3" s="1"/>
  <c r="I28" i="3"/>
  <c r="I20" i="3"/>
  <c r="I17" i="3"/>
  <c r="I15" i="3"/>
  <c r="I12" i="3"/>
  <c r="I72" i="7"/>
  <c r="I71" i="7" s="1"/>
  <c r="I70" i="7" s="1"/>
  <c r="I11" i="7"/>
  <c r="I10" i="7" s="1"/>
  <c r="I18" i="7"/>
  <c r="I17" i="7" s="1"/>
  <c r="I16" i="7" s="1"/>
  <c r="I23" i="7"/>
  <c r="I22" i="7" s="1"/>
  <c r="I21" i="7" s="1"/>
  <c r="I41" i="7"/>
  <c r="I40" i="7" s="1"/>
  <c r="I48" i="7"/>
  <c r="I47" i="7" s="1"/>
  <c r="I55" i="7"/>
  <c r="I54" i="7" s="1"/>
  <c r="I59" i="7"/>
  <c r="I58" i="7" s="1"/>
  <c r="I63" i="7"/>
  <c r="I62" i="7" s="1"/>
  <c r="I68" i="7"/>
  <c r="I67" i="7" s="1"/>
  <c r="I66" i="7" s="1"/>
  <c r="I85" i="7"/>
  <c r="I84" i="7" s="1"/>
  <c r="I90" i="7"/>
  <c r="I89" i="7" s="1"/>
  <c r="I94" i="7"/>
  <c r="I93" i="7" s="1"/>
  <c r="I98" i="7"/>
  <c r="I97" i="7" s="1"/>
  <c r="I102" i="7"/>
  <c r="I101" i="7" s="1"/>
  <c r="I108" i="7"/>
  <c r="I107" i="7" s="1"/>
  <c r="I115" i="7"/>
  <c r="I120" i="7"/>
  <c r="I122" i="7"/>
  <c r="I125" i="7"/>
  <c r="I127" i="7"/>
  <c r="I130" i="7"/>
  <c r="I129" i="7" s="1"/>
  <c r="I133" i="7"/>
  <c r="I132" i="7" s="1"/>
  <c r="I137" i="7"/>
  <c r="I136" i="7" s="1"/>
  <c r="I135" i="7" s="1"/>
  <c r="I112" i="7"/>
  <c r="I29" i="3"/>
  <c r="I44" i="7"/>
  <c r="I52" i="3" s="1"/>
  <c r="I36" i="7"/>
  <c r="I33" i="7"/>
  <c r="I30" i="7" s="1"/>
  <c r="F46" i="5" s="1"/>
  <c r="I27" i="7"/>
  <c r="I26" i="7" s="1"/>
  <c r="I14" i="7"/>
  <c r="F108" i="3"/>
  <c r="G108" i="3"/>
  <c r="H108" i="3"/>
  <c r="E108" i="3"/>
  <c r="J108" i="3" l="1"/>
  <c r="I31" i="3"/>
  <c r="I30" i="3"/>
  <c r="I26" i="3"/>
  <c r="I101" i="3"/>
  <c r="I100" i="3" s="1"/>
  <c r="J19" i="1" s="1"/>
  <c r="I57" i="3"/>
  <c r="I90" i="3"/>
  <c r="I70" i="3"/>
  <c r="I25" i="3"/>
  <c r="I44" i="3"/>
  <c r="I114" i="7"/>
  <c r="I119" i="7"/>
  <c r="I124" i="7"/>
  <c r="I83" i="7"/>
  <c r="I46" i="7"/>
  <c r="I8" i="7" s="1"/>
  <c r="I35" i="7"/>
  <c r="I9" i="7"/>
  <c r="G86" i="3"/>
  <c r="H86" i="3"/>
  <c r="F27" i="7"/>
  <c r="G27" i="7"/>
  <c r="G26" i="7" s="1"/>
  <c r="H27" i="7"/>
  <c r="H26" i="7" s="1"/>
  <c r="J86" i="3" l="1"/>
  <c r="F26" i="7"/>
  <c r="J26" i="7" s="1"/>
  <c r="J27" i="7"/>
  <c r="I24" i="3"/>
  <c r="I11" i="3" s="1"/>
  <c r="J15" i="1" s="1"/>
  <c r="J14" i="1" s="1"/>
  <c r="I43" i="3"/>
  <c r="I112" i="3" s="1"/>
  <c r="I111" i="7"/>
  <c r="I82" i="7" s="1"/>
  <c r="E27" i="7"/>
  <c r="E26" i="7" s="1"/>
  <c r="I7" i="7" l="1"/>
  <c r="F40" i="5" s="1"/>
  <c r="F11" i="5" s="1"/>
  <c r="J18" i="1"/>
  <c r="J17" i="1" s="1"/>
  <c r="J20" i="1" s="1"/>
  <c r="J29" i="1" s="1"/>
  <c r="J36" i="1" s="1"/>
  <c r="H51" i="3"/>
  <c r="G51" i="3"/>
  <c r="F51" i="3"/>
  <c r="E51" i="3"/>
  <c r="H58" i="3"/>
  <c r="G58" i="3"/>
  <c r="F58" i="3"/>
  <c r="F36" i="1"/>
  <c r="J51" i="3" l="1"/>
  <c r="J58" i="3"/>
  <c r="F41" i="5"/>
  <c r="F104" i="3"/>
  <c r="G104" i="3"/>
  <c r="H104" i="3"/>
  <c r="E104" i="3"/>
  <c r="F103" i="3"/>
  <c r="G103" i="3"/>
  <c r="H103" i="3"/>
  <c r="E103" i="3"/>
  <c r="F61" i="3"/>
  <c r="G61" i="3"/>
  <c r="H61" i="3"/>
  <c r="E61" i="3"/>
  <c r="F60" i="3"/>
  <c r="G60" i="3"/>
  <c r="H60" i="3"/>
  <c r="E60" i="3"/>
  <c r="F47" i="3"/>
  <c r="G47" i="3"/>
  <c r="H47" i="3"/>
  <c r="E47" i="3"/>
  <c r="F46" i="3"/>
  <c r="G46" i="3"/>
  <c r="H46" i="3"/>
  <c r="E46" i="3"/>
  <c r="F112" i="7"/>
  <c r="G112" i="7"/>
  <c r="H112" i="7"/>
  <c r="E112" i="7"/>
  <c r="F44" i="7"/>
  <c r="G44" i="7"/>
  <c r="H44" i="7"/>
  <c r="E44" i="7"/>
  <c r="F14" i="7"/>
  <c r="G14" i="7"/>
  <c r="J14" i="7" s="1"/>
  <c r="H14" i="7"/>
  <c r="E14" i="7"/>
  <c r="J46" i="3" l="1"/>
  <c r="J47" i="3"/>
  <c r="J60" i="3"/>
  <c r="J61" i="3"/>
  <c r="J103" i="3"/>
  <c r="J104" i="3"/>
  <c r="J44" i="7"/>
  <c r="J112" i="7"/>
  <c r="F52" i="3"/>
  <c r="F31" i="3"/>
  <c r="G52" i="3"/>
  <c r="G31" i="3"/>
  <c r="E52" i="3"/>
  <c r="E31" i="3"/>
  <c r="H52" i="3"/>
  <c r="J52" i="3" s="1"/>
  <c r="H31" i="3"/>
  <c r="H29" i="3"/>
  <c r="G29" i="3"/>
  <c r="J29" i="3" s="1"/>
  <c r="J31" i="3" l="1"/>
  <c r="G20" i="3"/>
  <c r="E20" i="3"/>
  <c r="H23" i="7"/>
  <c r="H22" i="7" s="1"/>
  <c r="H21" i="7" s="1"/>
  <c r="H137" i="7"/>
  <c r="H133" i="7"/>
  <c r="H132" i="7" s="1"/>
  <c r="H130" i="7"/>
  <c r="H127" i="7"/>
  <c r="H125" i="7"/>
  <c r="H122" i="7"/>
  <c r="H120" i="7"/>
  <c r="H115" i="7"/>
  <c r="H108" i="7"/>
  <c r="H98" i="7"/>
  <c r="H97" i="7" s="1"/>
  <c r="H94" i="7"/>
  <c r="H90" i="7"/>
  <c r="H89" i="7" s="1"/>
  <c r="H85" i="7"/>
  <c r="H72" i="7"/>
  <c r="H71" i="7" s="1"/>
  <c r="H70" i="7" s="1"/>
  <c r="H68" i="7"/>
  <c r="H67" i="7" s="1"/>
  <c r="H66" i="7" s="1"/>
  <c r="H63" i="7"/>
  <c r="H62" i="7" s="1"/>
  <c r="H59" i="7"/>
  <c r="H58" i="7" s="1"/>
  <c r="H55" i="7"/>
  <c r="H54" i="7" s="1"/>
  <c r="H48" i="7"/>
  <c r="H47" i="7" s="1"/>
  <c r="H41" i="7"/>
  <c r="H40" i="7" s="1"/>
  <c r="H37" i="7"/>
  <c r="H36" i="7" s="1"/>
  <c r="H33" i="7"/>
  <c r="H30" i="7" s="1"/>
  <c r="E46" i="5" s="1"/>
  <c r="H18" i="7"/>
  <c r="H17" i="7" s="1"/>
  <c r="H16" i="7" s="1"/>
  <c r="H11" i="7"/>
  <c r="H10" i="7" s="1"/>
  <c r="H9" i="7" s="1"/>
  <c r="H105" i="3"/>
  <c r="H96" i="3"/>
  <c r="H94" i="3"/>
  <c r="H76" i="3"/>
  <c r="H73" i="3"/>
  <c r="H72" i="3"/>
  <c r="H68" i="3"/>
  <c r="H66" i="3"/>
  <c r="H65" i="3"/>
  <c r="H28" i="3"/>
  <c r="H63" i="3"/>
  <c r="H62" i="3"/>
  <c r="H53" i="3"/>
  <c r="H48" i="3"/>
  <c r="H34" i="3"/>
  <c r="H20" i="3"/>
  <c r="H17" i="3"/>
  <c r="H15" i="3"/>
  <c r="H12" i="3"/>
  <c r="G66" i="3"/>
  <c r="F96" i="3"/>
  <c r="E96" i="3"/>
  <c r="G96" i="3"/>
  <c r="F33" i="7"/>
  <c r="G33" i="7"/>
  <c r="G30" i="7" s="1"/>
  <c r="E33" i="7"/>
  <c r="E30" i="7" s="1"/>
  <c r="J96" i="3" l="1"/>
  <c r="J66" i="3"/>
  <c r="F30" i="7"/>
  <c r="J30" i="7" s="1"/>
  <c r="J33" i="7"/>
  <c r="H124" i="7"/>
  <c r="H30" i="3"/>
  <c r="H101" i="3"/>
  <c r="H57" i="3"/>
  <c r="H107" i="7"/>
  <c r="H46" i="7"/>
  <c r="H8" i="7" s="1"/>
  <c r="H129" i="7"/>
  <c r="H70" i="3"/>
  <c r="H44" i="3"/>
  <c r="H25" i="3"/>
  <c r="H26" i="3"/>
  <c r="H136" i="7"/>
  <c r="H101" i="7"/>
  <c r="H93" i="7"/>
  <c r="H84" i="7"/>
  <c r="H35" i="7"/>
  <c r="H90" i="3"/>
  <c r="H33" i="3"/>
  <c r="H80" i="3"/>
  <c r="H114" i="7"/>
  <c r="H119" i="7"/>
  <c r="H24" i="3" l="1"/>
  <c r="H11" i="3" s="1"/>
  <c r="H135" i="7"/>
  <c r="H111" i="7"/>
  <c r="H83" i="7"/>
  <c r="H100" i="3"/>
  <c r="H43" i="3"/>
  <c r="F12" i="3"/>
  <c r="G12" i="3"/>
  <c r="E12" i="3"/>
  <c r="F17" i="3"/>
  <c r="G17" i="3"/>
  <c r="E17" i="3"/>
  <c r="F15" i="3"/>
  <c r="G15" i="3"/>
  <c r="E15" i="3"/>
  <c r="F34" i="3"/>
  <c r="F33" i="3" s="1"/>
  <c r="G34" i="3"/>
  <c r="E34" i="3"/>
  <c r="F105" i="3"/>
  <c r="F101" i="3" s="1"/>
  <c r="G105" i="3"/>
  <c r="J105" i="3" s="1"/>
  <c r="E105" i="3"/>
  <c r="F94" i="3"/>
  <c r="F90" i="3" s="1"/>
  <c r="G94" i="3"/>
  <c r="J94" i="3" s="1"/>
  <c r="E94" i="3"/>
  <c r="F80" i="3"/>
  <c r="G76" i="3"/>
  <c r="J76" i="3" s="1"/>
  <c r="E76" i="3"/>
  <c r="F73" i="3"/>
  <c r="G73" i="3"/>
  <c r="J73" i="3" s="1"/>
  <c r="E73" i="3"/>
  <c r="F72" i="3"/>
  <c r="G72" i="3"/>
  <c r="J72" i="3" s="1"/>
  <c r="E72" i="3"/>
  <c r="F68" i="3"/>
  <c r="G68" i="3"/>
  <c r="J68" i="3" s="1"/>
  <c r="E68" i="3"/>
  <c r="F65" i="3"/>
  <c r="G65" i="3"/>
  <c r="J65" i="3" s="1"/>
  <c r="E65" i="3"/>
  <c r="F28" i="3"/>
  <c r="F63" i="3"/>
  <c r="G63" i="3"/>
  <c r="J63" i="3" s="1"/>
  <c r="E63" i="3"/>
  <c r="F62" i="3"/>
  <c r="G62" i="3"/>
  <c r="J62" i="3" s="1"/>
  <c r="E62" i="3"/>
  <c r="F55" i="3"/>
  <c r="G55" i="3"/>
  <c r="J55" i="3" s="1"/>
  <c r="E55" i="3"/>
  <c r="F53" i="3"/>
  <c r="G53" i="3"/>
  <c r="J53" i="3" s="1"/>
  <c r="E53" i="3"/>
  <c r="F48" i="3"/>
  <c r="G48" i="3"/>
  <c r="J48" i="3" s="1"/>
  <c r="E48" i="3"/>
  <c r="J12" i="3" l="1"/>
  <c r="I19" i="1"/>
  <c r="H82" i="7"/>
  <c r="E70" i="3"/>
  <c r="F24" i="3"/>
  <c r="G70" i="3"/>
  <c r="J70" i="3" s="1"/>
  <c r="F70" i="3"/>
  <c r="G57" i="3"/>
  <c r="J57" i="3" s="1"/>
  <c r="F57" i="3"/>
  <c r="E44" i="3"/>
  <c r="E101" i="3"/>
  <c r="E57" i="3"/>
  <c r="G44" i="3"/>
  <c r="J44" i="3" s="1"/>
  <c r="F44" i="3"/>
  <c r="G101" i="3"/>
  <c r="J101" i="3" s="1"/>
  <c r="G25" i="3"/>
  <c r="J25" i="3" s="1"/>
  <c r="G28" i="3"/>
  <c r="J28" i="3" s="1"/>
  <c r="I15" i="1"/>
  <c r="I14" i="1" s="1"/>
  <c r="G26" i="3"/>
  <c r="J26" i="3" s="1"/>
  <c r="H7" i="7"/>
  <c r="E40" i="5" s="1"/>
  <c r="G90" i="3"/>
  <c r="J90" i="3" s="1"/>
  <c r="H112" i="3"/>
  <c r="I18" i="1"/>
  <c r="E80" i="3"/>
  <c r="E33" i="3"/>
  <c r="G80" i="3"/>
  <c r="J80" i="3" s="1"/>
  <c r="E90" i="3"/>
  <c r="G33" i="3"/>
  <c r="F100" i="3"/>
  <c r="G19" i="1" s="1"/>
  <c r="E41" i="5" l="1"/>
  <c r="E11" i="5"/>
  <c r="E24" i="3"/>
  <c r="G24" i="3"/>
  <c r="J24" i="3" s="1"/>
  <c r="I17" i="1"/>
  <c r="E100" i="3"/>
  <c r="G100" i="3"/>
  <c r="J100" i="3" s="1"/>
  <c r="E43" i="3"/>
  <c r="G43" i="3"/>
  <c r="J43" i="3" s="1"/>
  <c r="F43" i="3"/>
  <c r="G72" i="7"/>
  <c r="F72" i="7"/>
  <c r="F71" i="7" s="1"/>
  <c r="F70" i="7" s="1"/>
  <c r="E72" i="7"/>
  <c r="G68" i="7"/>
  <c r="J68" i="7" s="1"/>
  <c r="F68" i="7"/>
  <c r="F67" i="7" s="1"/>
  <c r="F66" i="7" s="1"/>
  <c r="E68" i="7"/>
  <c r="G127" i="7"/>
  <c r="F127" i="7"/>
  <c r="E127" i="7"/>
  <c r="F130" i="7"/>
  <c r="F129" i="7" s="1"/>
  <c r="G130" i="7"/>
  <c r="E130" i="7"/>
  <c r="G137" i="7"/>
  <c r="F137" i="7"/>
  <c r="F136" i="7" s="1"/>
  <c r="F135" i="7" s="1"/>
  <c r="E137" i="7"/>
  <c r="F133" i="7"/>
  <c r="F132" i="7" s="1"/>
  <c r="G133" i="7"/>
  <c r="E133" i="7"/>
  <c r="F125" i="7"/>
  <c r="G125" i="7"/>
  <c r="J125" i="7" s="1"/>
  <c r="E125" i="7"/>
  <c r="F120" i="7"/>
  <c r="G120" i="7"/>
  <c r="E120" i="7"/>
  <c r="F122" i="7"/>
  <c r="G122" i="7"/>
  <c r="J122" i="7" s="1"/>
  <c r="E122" i="7"/>
  <c r="F117" i="7"/>
  <c r="J117" i="7" s="1"/>
  <c r="E117" i="7"/>
  <c r="F115" i="7"/>
  <c r="G115" i="7"/>
  <c r="E115" i="7"/>
  <c r="F101" i="7"/>
  <c r="G102" i="7"/>
  <c r="E102" i="7"/>
  <c r="F85" i="7"/>
  <c r="G85" i="7"/>
  <c r="E85" i="7"/>
  <c r="G90" i="7"/>
  <c r="F90" i="7"/>
  <c r="F89" i="7" s="1"/>
  <c r="E90" i="7"/>
  <c r="G108" i="7"/>
  <c r="F108" i="7"/>
  <c r="F107" i="7" s="1"/>
  <c r="E108" i="7"/>
  <c r="J108" i="7" l="1"/>
  <c r="J102" i="7"/>
  <c r="J85" i="7"/>
  <c r="J133" i="7"/>
  <c r="J137" i="7"/>
  <c r="J72" i="7"/>
  <c r="J90" i="7"/>
  <c r="J115" i="7"/>
  <c r="J120" i="7"/>
  <c r="J130" i="7"/>
  <c r="J127" i="7"/>
  <c r="F124" i="7"/>
  <c r="G129" i="7"/>
  <c r="J129" i="7" s="1"/>
  <c r="G107" i="7"/>
  <c r="J107" i="7" s="1"/>
  <c r="E136" i="7"/>
  <c r="E135" i="7" s="1"/>
  <c r="G136" i="7"/>
  <c r="J136" i="7" s="1"/>
  <c r="G132" i="7"/>
  <c r="J132" i="7" s="1"/>
  <c r="E132" i="7"/>
  <c r="E129" i="7"/>
  <c r="F114" i="7"/>
  <c r="E107" i="7"/>
  <c r="G101" i="7"/>
  <c r="J101" i="7" s="1"/>
  <c r="E101" i="7"/>
  <c r="G89" i="7"/>
  <c r="J89" i="7" s="1"/>
  <c r="E89" i="7"/>
  <c r="E84" i="7"/>
  <c r="G71" i="7"/>
  <c r="J71" i="7" s="1"/>
  <c r="E71" i="7"/>
  <c r="G67" i="7"/>
  <c r="J67" i="7" s="1"/>
  <c r="E67" i="7"/>
  <c r="F19" i="1"/>
  <c r="I20" i="1"/>
  <c r="I29" i="1" s="1"/>
  <c r="I36" i="1" s="1"/>
  <c r="H19" i="1"/>
  <c r="K19" i="1" s="1"/>
  <c r="F112" i="3"/>
  <c r="G18" i="1"/>
  <c r="G112" i="3"/>
  <c r="J112" i="3" s="1"/>
  <c r="H18" i="1"/>
  <c r="E112" i="3"/>
  <c r="F18" i="1"/>
  <c r="E124" i="7"/>
  <c r="G124" i="7"/>
  <c r="G114" i="7"/>
  <c r="J114" i="7" s="1"/>
  <c r="E119" i="7"/>
  <c r="G119" i="7"/>
  <c r="F119" i="7"/>
  <c r="E114" i="7"/>
  <c r="F63" i="7"/>
  <c r="F62" i="7" s="1"/>
  <c r="G63" i="7"/>
  <c r="E63" i="7"/>
  <c r="G59" i="7"/>
  <c r="F59" i="7"/>
  <c r="F58" i="7" s="1"/>
  <c r="E59" i="7"/>
  <c r="G98" i="7"/>
  <c r="F98" i="7"/>
  <c r="F97" i="7" s="1"/>
  <c r="E98" i="7"/>
  <c r="G94" i="7"/>
  <c r="F94" i="7"/>
  <c r="F93" i="7" s="1"/>
  <c r="E94" i="7"/>
  <c r="G84" i="7"/>
  <c r="F84" i="7"/>
  <c r="G55" i="7"/>
  <c r="F55" i="7"/>
  <c r="E55" i="7"/>
  <c r="G41" i="7"/>
  <c r="F41" i="7"/>
  <c r="E41" i="7"/>
  <c r="G48" i="7"/>
  <c r="F48" i="7"/>
  <c r="E48" i="7"/>
  <c r="G37" i="7"/>
  <c r="F37" i="7"/>
  <c r="E37" i="7"/>
  <c r="C46" i="5"/>
  <c r="G23" i="7"/>
  <c r="F23" i="7"/>
  <c r="E23" i="7"/>
  <c r="G18" i="7"/>
  <c r="J18" i="7" s="1"/>
  <c r="F18" i="7"/>
  <c r="F17" i="7" s="1"/>
  <c r="F16" i="7" s="1"/>
  <c r="F11" i="7"/>
  <c r="F10" i="7" s="1"/>
  <c r="F9" i="7" s="1"/>
  <c r="G11" i="7"/>
  <c r="E11" i="7"/>
  <c r="J124" i="7" l="1"/>
  <c r="J98" i="7"/>
  <c r="J84" i="7"/>
  <c r="J59" i="7"/>
  <c r="J94" i="7"/>
  <c r="J63" i="7"/>
  <c r="J119" i="7"/>
  <c r="F54" i="7"/>
  <c r="J55" i="7"/>
  <c r="F47" i="7"/>
  <c r="J48" i="7"/>
  <c r="F40" i="7"/>
  <c r="J40" i="7" s="1"/>
  <c r="J41" i="7"/>
  <c r="F36" i="7"/>
  <c r="J36" i="7" s="1"/>
  <c r="J37" i="7"/>
  <c r="F22" i="7"/>
  <c r="J23" i="7"/>
  <c r="K18" i="1"/>
  <c r="J11" i="7"/>
  <c r="E54" i="7"/>
  <c r="G97" i="7"/>
  <c r="J97" i="7" s="1"/>
  <c r="E47" i="7"/>
  <c r="G47" i="7"/>
  <c r="G54" i="7"/>
  <c r="G46" i="7" s="1"/>
  <c r="G135" i="7"/>
  <c r="J135" i="7" s="1"/>
  <c r="G111" i="7"/>
  <c r="E111" i="7"/>
  <c r="E97" i="7"/>
  <c r="G93" i="7"/>
  <c r="J93" i="7" s="1"/>
  <c r="E93" i="7"/>
  <c r="G70" i="7"/>
  <c r="J70" i="7" s="1"/>
  <c r="E70" i="7"/>
  <c r="G40" i="7"/>
  <c r="E40" i="7"/>
  <c r="G36" i="7"/>
  <c r="E36" i="7"/>
  <c r="G62" i="7"/>
  <c r="J62" i="7" s="1"/>
  <c r="E62" i="7"/>
  <c r="G58" i="7"/>
  <c r="J58" i="7" s="1"/>
  <c r="E58" i="7"/>
  <c r="G66" i="7"/>
  <c r="J66" i="7" s="1"/>
  <c r="E66" i="7"/>
  <c r="G22" i="7"/>
  <c r="E22" i="7"/>
  <c r="G17" i="7"/>
  <c r="J17" i="7" s="1"/>
  <c r="E17" i="7"/>
  <c r="G10" i="7"/>
  <c r="E10" i="7"/>
  <c r="E9" i="7" s="1"/>
  <c r="F83" i="7"/>
  <c r="G17" i="1"/>
  <c r="G28" i="1"/>
  <c r="F46" i="1"/>
  <c r="H28" i="1"/>
  <c r="K28" i="1" s="1"/>
  <c r="F28" i="1"/>
  <c r="H17" i="1"/>
  <c r="F17" i="1"/>
  <c r="J54" i="7" l="1"/>
  <c r="F35" i="7"/>
  <c r="J111" i="7"/>
  <c r="J47" i="7"/>
  <c r="F30" i="3"/>
  <c r="F46" i="7"/>
  <c r="K17" i="1"/>
  <c r="F21" i="7"/>
  <c r="F8" i="7" s="1"/>
  <c r="J22" i="7"/>
  <c r="G9" i="7"/>
  <c r="J9" i="7" s="1"/>
  <c r="J10" i="7"/>
  <c r="E30" i="3"/>
  <c r="E11" i="3" s="1"/>
  <c r="F15" i="1" s="1"/>
  <c r="F14" i="1" s="1"/>
  <c r="G30" i="3"/>
  <c r="G11" i="3" s="1"/>
  <c r="G83" i="7"/>
  <c r="F82" i="7"/>
  <c r="D46" i="5"/>
  <c r="G46" i="5" s="1"/>
  <c r="E46" i="7"/>
  <c r="E83" i="7"/>
  <c r="G35" i="7"/>
  <c r="E35" i="7"/>
  <c r="G21" i="7"/>
  <c r="E21" i="7"/>
  <c r="G16" i="7"/>
  <c r="E16" i="7"/>
  <c r="H46" i="1"/>
  <c r="G46" i="1"/>
  <c r="J16" i="7" l="1"/>
  <c r="G8" i="7"/>
  <c r="J30" i="3"/>
  <c r="G82" i="7"/>
  <c r="J82" i="7" s="1"/>
  <c r="J83" i="7"/>
  <c r="J46" i="7"/>
  <c r="J35" i="7"/>
  <c r="J21" i="7"/>
  <c r="H15" i="1"/>
  <c r="F7" i="7"/>
  <c r="C40" i="5" s="1"/>
  <c r="C41" i="5" s="1"/>
  <c r="J8" i="7"/>
  <c r="B46" i="5"/>
  <c r="F20" i="1"/>
  <c r="E82" i="7"/>
  <c r="H14" i="1" l="1"/>
  <c r="C11" i="5"/>
  <c r="E7" i="7"/>
  <c r="G7" i="7"/>
  <c r="J7" i="7" s="1"/>
  <c r="H20" i="1" l="1"/>
  <c r="B40" i="5"/>
  <c r="D40" i="5"/>
  <c r="G40" i="5" s="1"/>
  <c r="H29" i="1" l="1"/>
  <c r="B41" i="5"/>
  <c r="B11" i="5"/>
  <c r="D41" i="5"/>
  <c r="G41" i="5" s="1"/>
  <c r="D11" i="5"/>
  <c r="G11" i="5" s="1"/>
  <c r="F20" i="3"/>
  <c r="J20" i="3" s="1"/>
  <c r="H36" i="1" l="1"/>
  <c r="F11" i="3"/>
  <c r="G15" i="1" l="1"/>
  <c r="J11" i="3"/>
  <c r="H37" i="1"/>
  <c r="G14" i="1" l="1"/>
  <c r="K15" i="1"/>
  <c r="G20" i="1" l="1"/>
  <c r="K14" i="1"/>
  <c r="G29" i="1" l="1"/>
  <c r="K20" i="1"/>
  <c r="G36" i="1" l="1"/>
  <c r="K29" i="1"/>
  <c r="G37" i="1" l="1"/>
  <c r="K37" i="1" s="1"/>
  <c r="K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OS.BV.70</author>
  </authors>
  <commentList>
    <comment ref="G35" authorId="0" shapeId="0" xr:uid="{E59B1A98-3F89-43BD-B41D-F5BC6DF39FC0}">
      <text>
        <r>
          <rPr>
            <b/>
            <sz val="9"/>
            <color indexed="81"/>
            <rFont val="Segoe UI"/>
            <charset val="1"/>
          </rPr>
          <t>OS.BV.70:</t>
        </r>
        <r>
          <rPr>
            <sz val="9"/>
            <color indexed="81"/>
            <rFont val="Segoe UI"/>
            <charset val="1"/>
          </rPr>
          <t xml:space="preserve">
ovdje upiši podatak iz tablice od SDŽ REZULTAT POSL.</t>
        </r>
      </text>
    </comment>
  </commentList>
</comments>
</file>

<file path=xl/sharedStrings.xml><?xml version="1.0" encoding="utf-8"?>
<sst xmlns="http://schemas.openxmlformats.org/spreadsheetml/2006/main" count="539" uniqueCount="216">
  <si>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</si>
  <si>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</si>
  <si>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</si>
  <si>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</si>
  <si>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</si>
  <si>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</si>
  <si>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</si>
  <si>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</si>
  <si>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</si>
  <si>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</si>
  <si>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</si>
  <si>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</si>
  <si>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</si>
  <si>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</si>
  <si>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</si>
  <si>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</si>
  <si>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</si>
  <si>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</si>
  <si>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</si>
  <si>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</si>
  <si>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</si>
  <si>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</si>
  <si>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</si>
  <si>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</si>
  <si>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</si>
  <si>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</si>
  <si>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</si>
  <si>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</si>
  <si>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</si>
  <si>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</si>
  <si>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</si>
  <si>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</si>
  <si>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</si>
  <si>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</si>
  <si>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</si>
  <si>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</si>
  <si>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…</t>
  </si>
  <si>
    <t>Rashodi za nabavu proizvedene dugotrajne imovine</t>
  </si>
  <si>
    <t>Naziv</t>
  </si>
  <si>
    <t>5.4.</t>
  </si>
  <si>
    <t>Pomoći proračunskim korisnicima SDŽ</t>
  </si>
  <si>
    <t>5.5.</t>
  </si>
  <si>
    <t>Pomoći EU za PK</t>
  </si>
  <si>
    <t>4.8.</t>
  </si>
  <si>
    <t>Prihodi za posebne namjene proračunskih korisnika</t>
  </si>
  <si>
    <t>Prihodi od imovine</t>
  </si>
  <si>
    <t>3.2.</t>
  </si>
  <si>
    <t>Vlastiti prihodi PK</t>
  </si>
  <si>
    <t>6.2.</t>
  </si>
  <si>
    <t>Donacije proračunskim korisnicima SDŽ</t>
  </si>
  <si>
    <t>1.1.</t>
  </si>
  <si>
    <t>7.2.</t>
  </si>
  <si>
    <t>Prihodi od prodaje nefinancijske imovine PK</t>
  </si>
  <si>
    <t>5.3.</t>
  </si>
  <si>
    <t xml:space="preserve">Pomoći EU </t>
  </si>
  <si>
    <t>4.4.</t>
  </si>
  <si>
    <t>Prihodi za posebne namjene - Decentralizacija</t>
  </si>
  <si>
    <t>Financijski rashodi</t>
  </si>
  <si>
    <t>Ostali rashodi</t>
  </si>
  <si>
    <t>8.2.</t>
  </si>
  <si>
    <t>Namjenski primici od zaduživanja proračunski korisnici</t>
  </si>
  <si>
    <t>Primljeni povrati glavnica danih zajmova i depozita</t>
  </si>
  <si>
    <t>05 Zaštita okoliša</t>
  </si>
  <si>
    <t>051 Gospodarenje otpadom</t>
  </si>
  <si>
    <t>052 Gospodarenje otpadnim vodama</t>
  </si>
  <si>
    <t>053 Smanjenje zagađivanja</t>
  </si>
  <si>
    <t>054 Zaštita bioraznolikosti i krajolika</t>
  </si>
  <si>
    <t>055 Istraživanje i razvoj: Zaštita okoliša</t>
  </si>
  <si>
    <t>056 Poslovi i usluge zaštite okoliša koji nisu drugdje svrstani</t>
  </si>
  <si>
    <t>06 Usluge unapređenja stanovanja i zajednice</t>
  </si>
  <si>
    <t>061 Razvoj stanovanja</t>
  </si>
  <si>
    <t>062 Razvoj zajednice</t>
  </si>
  <si>
    <t>063 Opskrba vodom</t>
  </si>
  <si>
    <t>064 Ulična rasvjeta</t>
  </si>
  <si>
    <t>065 Istraživanje i razvoj stanovanja i komunalnih pogodnosti</t>
  </si>
  <si>
    <t>066 Rashodi vezani za stanovanje i kom. pogodnosti koji nisu drugdje svrstani</t>
  </si>
  <si>
    <t>07 Zdravstvo</t>
  </si>
  <si>
    <t>071 "Medicinski proizvodi, pribor i oprema"</t>
  </si>
  <si>
    <t>072 Službe za vanjske pacijente</t>
  </si>
  <si>
    <t>073 Bolničke službe</t>
  </si>
  <si>
    <t>074 Službe javnog zdravstva</t>
  </si>
  <si>
    <t>075 Istraživanje i razvoj zdravstva</t>
  </si>
  <si>
    <t>076 Poslovi i usluge zdravstva koji nisu drugdje svrstani</t>
  </si>
  <si>
    <t>08 "Rekreacija, kultura i religija"</t>
  </si>
  <si>
    <t>081 Službe rekreacije i sporta</t>
  </si>
  <si>
    <t>082 Službe kulture</t>
  </si>
  <si>
    <t>083 Službe emitiranja i izdavanja</t>
  </si>
  <si>
    <t>084 Religijske i druge službe zajednice</t>
  </si>
  <si>
    <t>085 "Istraživanje i razvoj rekreacije, kulture i religije"</t>
  </si>
  <si>
    <t>086 "Rashodi za rekreaciju, kulturu i religiju koji nisu drugdje svrstani"</t>
  </si>
  <si>
    <t>09 Obrazovanje</t>
  </si>
  <si>
    <t>091 Predškolsko i osnovno obrazovanje</t>
  </si>
  <si>
    <t>092 Srednjoškolsko  obrazovanje</t>
  </si>
  <si>
    <t>093 "Poslije srednjoškolsko, ali ne visoko obrazovanje"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</si>
  <si>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</si>
  <si>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</si>
  <si>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</si>
  <si>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</si>
  <si>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</si>
  <si>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 Socijalna zaštita</t>
  </si>
  <si>
    <t>101 Bolest i invaliditet</t>
  </si>
  <si>
    <t>102 Starost</t>
  </si>
  <si>
    <t>103 Sljednici</t>
  </si>
  <si>
    <t>104 Obitelj i djeca</t>
  </si>
  <si>
    <t>105 Nezaposlenost</t>
  </si>
  <si>
    <t>106 Stanovanje</t>
  </si>
  <si>
    <t>107 Socijalna pomoć stanovništvu koje nije obuhvaćeno redovnim socijalnim programima</t>
  </si>
  <si>
    <t>108 Istraživanje i razvoj socijalne zaštite</t>
  </si>
  <si>
    <t>109 Aktivnosti socijalne zaštite koje nisu drugdje svrstane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</si>
  <si>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</si>
  <si>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</si>
  <si>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</si>
  <si>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</si>
  <si>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</si>
  <si>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</si>
  <si>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</si>
  <si>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</si>
  <si>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</si>
  <si>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</si>
  <si>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</si>
  <si>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</si>
  <si>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PROGRAM 4001</t>
  </si>
  <si>
    <t>Razvoj odgojno obrazovnog sustava</t>
  </si>
  <si>
    <t>Izvor financiranja 1.1.1.</t>
  </si>
  <si>
    <t>Aktivnost A400104</t>
  </si>
  <si>
    <t>E - škole</t>
  </si>
  <si>
    <t>Aktivnost A400115</t>
  </si>
  <si>
    <t>Osobni pomoćnici i pomoćnici u nastavi</t>
  </si>
  <si>
    <t>Aktivnost T400110</t>
  </si>
  <si>
    <t>Financiranje troškova prehrane za  učenike OŠ</t>
  </si>
  <si>
    <t>Aktivnost T400121</t>
  </si>
  <si>
    <t>Aktivnost T400122</t>
  </si>
  <si>
    <t>Učimo zajedno VI</t>
  </si>
  <si>
    <t>Učimo zajedno VII</t>
  </si>
  <si>
    <t>Izvor financiranja 4.4.1.</t>
  </si>
  <si>
    <t>Prihodi za posebne namjene-Decentralizacija</t>
  </si>
  <si>
    <t>Izvor financiranja 5.3.1.</t>
  </si>
  <si>
    <t>Pomoći EU</t>
  </si>
  <si>
    <t>PROGRAM 4030</t>
  </si>
  <si>
    <t>Osnovnoškolsko obrazovanje</t>
  </si>
  <si>
    <t>Izvor financiranja 3.2.1.</t>
  </si>
  <si>
    <t>Izvor financiranja 5.4.1.</t>
  </si>
  <si>
    <t>Aktivnost A403001</t>
  </si>
  <si>
    <t>Rashodi djelatnosti</t>
  </si>
  <si>
    <t>Izvor financiranja 6.2.1.</t>
  </si>
  <si>
    <t>Donacije PK</t>
  </si>
  <si>
    <t>Izvor financiranja 3.2.2.</t>
  </si>
  <si>
    <t>Naknade građanima</t>
  </si>
  <si>
    <t>Rashodi za nabavu proiz. dug.im.</t>
  </si>
  <si>
    <t>Rashodi za nabavu nefin. imovine</t>
  </si>
  <si>
    <t>Aktivnost A403004</t>
  </si>
  <si>
    <t>Prijevoz učenika osnovnih škola</t>
  </si>
  <si>
    <t>Aktivnost A403002</t>
  </si>
  <si>
    <t>Izgradnja i uređenje objekata te nabava i održavanje opreme</t>
  </si>
  <si>
    <t>Aktivnost T400111</t>
  </si>
  <si>
    <t>Opskrba školskih ustanova higijenskim potrep. za učenice</t>
  </si>
  <si>
    <t>Školski medni dan</t>
  </si>
  <si>
    <t>Izvor financiranja 5.1.1.</t>
  </si>
  <si>
    <t xml:space="preserve">Pomoći </t>
  </si>
  <si>
    <t>Naknade građanima i kućanstvima</t>
  </si>
  <si>
    <t>UKUPNO:</t>
  </si>
  <si>
    <t>Pomoći iz inoz. i od subjekata unutar općeg proračuna</t>
  </si>
  <si>
    <t>Prihodi iz nadležnog pror. i od HZZO-a temeljem ug. obveza</t>
  </si>
  <si>
    <t>Prihodi od upr. i adm. pristojbi, po propisima i naknada</t>
  </si>
  <si>
    <t>Prihodi od prodaje proizvoda i robe te pruženih usluga</t>
  </si>
  <si>
    <t>Kazne, upravne mjere i ostali prihodi</t>
  </si>
  <si>
    <t>Vlastiti prihodi PK - preneseni</t>
  </si>
  <si>
    <t>Aktivnost T400101</t>
  </si>
  <si>
    <t>3.2.2.</t>
  </si>
  <si>
    <t>Pomoći EU - prenesena sredstva</t>
  </si>
  <si>
    <t>Rashodi za zaposelne</t>
  </si>
  <si>
    <t>Izvof financiranja 1.1.1.</t>
  </si>
  <si>
    <t>Opći prihodi i primici - prenesena sredstva</t>
  </si>
  <si>
    <t>Pomoći EU - prenesena sredstava</t>
  </si>
  <si>
    <t>Izvor financiranja 5.3.2.</t>
  </si>
  <si>
    <t>Nabava udžbenika i drugih obrazovnih materijala</t>
  </si>
  <si>
    <t>Aktivnost A400118</t>
  </si>
  <si>
    <t>5.3.2.</t>
  </si>
  <si>
    <t>Projekcija proračuna za 2027.</t>
  </si>
  <si>
    <t>00403 Ustanove u osnovnom školstvu</t>
  </si>
  <si>
    <t>12315 OŠ dr. Franje Tuđmana Brela</t>
  </si>
  <si>
    <t>Aktivnost T400140</t>
  </si>
  <si>
    <t>Erasmus+</t>
  </si>
  <si>
    <t>Izvor financiranja 5.5.2.</t>
  </si>
  <si>
    <t>Pomoći EU za PK - prenesena sredstva</t>
  </si>
  <si>
    <t>FINANCIJSKI PLAN PRORAČUNSKOG KORISNIKA JEDINICE LOKALNE I PODRUČNE (REGIONALNE) SAMOUPRAVE 
ZA 2026. I PROJEKCIJA ZA 2027. I 2028. GODINU</t>
  </si>
  <si>
    <t>Izvršenje 2024.</t>
  </si>
  <si>
    <t>Proračun za 2026.</t>
  </si>
  <si>
    <t>Projekcija proračuna za 2028.</t>
  </si>
  <si>
    <t>Indeks 2026/2025</t>
  </si>
  <si>
    <t>Tekući plan 2025.</t>
  </si>
  <si>
    <t>Izvor financiranja 1.2.1.</t>
  </si>
  <si>
    <t>Predfinanciranje EU projekata</t>
  </si>
  <si>
    <t>Izvor financiranja 4.8.2.</t>
  </si>
  <si>
    <t>Prihodi za posebne namjene PK-prenesena sredstva</t>
  </si>
  <si>
    <t>Izvor financiranja 5.4.2.</t>
  </si>
  <si>
    <t>Pomoći PK- prenesena sredstva</t>
  </si>
  <si>
    <t>Aktivnost A400103</t>
  </si>
  <si>
    <t>Natjecanja, manifestacije i ostalo</t>
  </si>
  <si>
    <t>Aktivnost K400105</t>
  </si>
  <si>
    <t>Jadranski RZC STEM</t>
  </si>
  <si>
    <t>Izvor financiranja 5.0.1.K</t>
  </si>
  <si>
    <t>Pomoći iz državnog proračuna - PK</t>
  </si>
  <si>
    <t>Izvor financiranja 5.0.1.Ž</t>
  </si>
  <si>
    <t>Pomoći iz državnog proračuna - SDŽ</t>
  </si>
  <si>
    <t>Izvor financiranja 5.0.1K</t>
  </si>
  <si>
    <t>Programi Unije - PK</t>
  </si>
  <si>
    <t>Izvor financiranja 5.6.1.Ž</t>
  </si>
  <si>
    <t>Europski socijalni plan plus - SDŽ</t>
  </si>
  <si>
    <t>5.0.1Ž</t>
  </si>
  <si>
    <t>5.1.0K</t>
  </si>
  <si>
    <t>5.0.1Ž.</t>
  </si>
  <si>
    <t>5.6.1Ž</t>
  </si>
  <si>
    <t>5.0.1K</t>
  </si>
  <si>
    <t>5.6.1.Ž</t>
  </si>
  <si>
    <t>Pomoći proračunskim korisnicima 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</si>
</sst>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7"/>
      <color indexed="8"/>
      <name val="Arial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23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0" fillId="3" borderId="1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8" fillId="3" borderId="2" xfId="0" applyNumberFormat="1" applyFont="1" applyFill="1" applyBorder="1" applyAlignment="1" applyProtection="1">
      <alignment vertical="center"/>
    </xf>
    <xf numFmtId="3" fontId="16" fillId="2" borderId="3" xfId="0" applyNumberFormat="1" applyFont="1" applyFill="1" applyBorder="1" applyAlignment="1">
      <alignment horizontal="right"/>
    </xf>
    <xf numFmtId="0" fontId="17" fillId="0" borderId="0" xfId="0" applyFont="1"/>
    <xf numFmtId="0" fontId="0" fillId="0" borderId="0" xfId="0" applyFon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Font="1"/>
    <xf numFmtId="0" fontId="19" fillId="0" borderId="3" xfId="1" applyNumberFormat="1" applyFont="1" applyFill="1" applyBorder="1" applyAlignment="1" applyProtection="1">
      <alignment horizontal="left" vertical="center" wrapText="1"/>
    </xf>
    <xf numFmtId="0" fontId="21" fillId="0" borderId="3" xfId="1" applyNumberFormat="1" applyFont="1" applyFill="1" applyBorder="1" applyAlignment="1" applyProtection="1">
      <alignment horizontal="left" vertical="center" wrapText="1"/>
    </xf>
    <xf numFmtId="0" fontId="17" fillId="0" borderId="3" xfId="0" applyFont="1" applyBorder="1"/>
    <xf numFmtId="0" fontId="0" fillId="0" borderId="3" xfId="0" applyBorder="1"/>
    <xf numFmtId="0" fontId="22" fillId="0" borderId="3" xfId="1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wrapText="1"/>
    </xf>
    <xf numFmtId="0" fontId="24" fillId="0" borderId="0" xfId="0" quotePrefix="1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NumberFormat="1" applyFont="1" applyFill="1" applyBorder="1" applyAlignment="1" applyProtection="1">
      <alignment horizontal="lef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 applyProtection="1">
      <alignment horizontal="right" vertical="center" wrapText="1"/>
    </xf>
    <xf numFmtId="4" fontId="3" fillId="2" borderId="4" xfId="0" applyNumberFormat="1" applyFont="1" applyFill="1" applyBorder="1" applyAlignment="1" applyProtection="1">
      <alignment horizontal="right" vertical="center" wrapText="1"/>
    </xf>
    <xf numFmtId="4" fontId="6" fillId="4" borderId="4" xfId="0" applyNumberFormat="1" applyFont="1" applyFill="1" applyBorder="1" applyAlignment="1" applyProtection="1">
      <alignment horizontal="right" vertical="center" wrapText="1"/>
    </xf>
    <xf numFmtId="4" fontId="21" fillId="0" borderId="3" xfId="1" applyNumberFormat="1" applyFont="1" applyFill="1" applyBorder="1" applyAlignment="1" applyProtection="1">
      <alignment horizontal="right" vertical="center" wrapText="1"/>
    </xf>
    <xf numFmtId="4" fontId="10" fillId="2" borderId="3" xfId="0" applyNumberFormat="1" applyFont="1" applyFill="1" applyBorder="1" applyAlignment="1" applyProtection="1">
      <alignment horizontal="right" vertical="center" wrapText="1"/>
    </xf>
    <xf numFmtId="4" fontId="8" fillId="2" borderId="3" xfId="0" applyNumberFormat="1" applyFont="1" applyFill="1" applyBorder="1" applyAlignment="1" applyProtection="1">
      <alignment horizontal="right" vertical="center" wrapText="1"/>
    </xf>
    <xf numFmtId="4" fontId="9" fillId="2" borderId="3" xfId="0" applyNumberFormat="1" applyFont="1" applyFill="1" applyBorder="1" applyAlignment="1" applyProtection="1">
      <alignment horizontal="right" vertical="center" wrapText="1"/>
    </xf>
    <xf numFmtId="4" fontId="9" fillId="2" borderId="3" xfId="0" quotePrefix="1" applyNumberFormat="1" applyFont="1" applyFill="1" applyBorder="1" applyAlignment="1">
      <alignment horizontal="right" vertical="center" wrapText="1"/>
    </xf>
    <xf numFmtId="4" fontId="8" fillId="2" borderId="3" xfId="0" applyNumberFormat="1" applyFont="1" applyFill="1" applyBorder="1" applyAlignment="1" applyProtection="1">
      <alignment vertical="center" wrapText="1"/>
    </xf>
    <xf numFmtId="4" fontId="9" fillId="2" borderId="3" xfId="0" quotePrefix="1" applyNumberFormat="1" applyFont="1" applyFill="1" applyBorder="1" applyAlignment="1">
      <alignment horizontal="left" vertical="center"/>
    </xf>
    <xf numFmtId="4" fontId="9" fillId="2" borderId="3" xfId="0" applyNumberFormat="1" applyFont="1" applyFill="1" applyBorder="1" applyAlignment="1" applyProtection="1">
      <alignment horizontal="left" vertical="center" wrapText="1"/>
    </xf>
    <xf numFmtId="4" fontId="9" fillId="2" borderId="3" xfId="0" quotePrefix="1" applyNumberFormat="1" applyFont="1" applyFill="1" applyBorder="1" applyAlignment="1">
      <alignment horizontal="left" vertical="center" wrapText="1"/>
    </xf>
    <xf numFmtId="4" fontId="16" fillId="2" borderId="3" xfId="0" applyNumberFormat="1" applyFont="1" applyFill="1" applyBorder="1" applyAlignment="1">
      <alignment horizontal="right"/>
    </xf>
    <xf numFmtId="4" fontId="9" fillId="2" borderId="3" xfId="0" quotePrefix="1" applyNumberFormat="1" applyFont="1" applyFill="1" applyBorder="1" applyAlignment="1">
      <alignment horizontal="right" vertical="center"/>
    </xf>
    <xf numFmtId="4" fontId="8" fillId="2" borderId="3" xfId="0" quotePrefix="1" applyNumberFormat="1" applyFont="1" applyFill="1" applyBorder="1" applyAlignment="1">
      <alignment horizontal="right" vertical="center"/>
    </xf>
    <xf numFmtId="4" fontId="10" fillId="2" borderId="3" xfId="0" quotePrefix="1" applyNumberFormat="1" applyFont="1" applyFill="1" applyBorder="1" applyAlignment="1">
      <alignment horizontal="right" vertical="center"/>
    </xf>
    <xf numFmtId="4" fontId="10" fillId="2" borderId="3" xfId="0" applyNumberFormat="1" applyFont="1" applyFill="1" applyBorder="1" applyAlignment="1" applyProtection="1">
      <alignment vertical="center" wrapText="1"/>
    </xf>
    <xf numFmtId="4" fontId="1" fillId="0" borderId="3" xfId="0" applyNumberFormat="1" applyFont="1" applyBorder="1" applyAlignment="1">
      <alignment vertical="center"/>
    </xf>
    <xf numFmtId="4" fontId="8" fillId="2" borderId="3" xfId="0" quotePrefix="1" applyNumberFormat="1" applyFont="1" applyFill="1" applyBorder="1" applyAlignment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quotePrefix="1" applyFont="1" applyFill="1" applyBorder="1" applyAlignment="1">
      <alignment horizontal="left" vertical="center"/>
    </xf>
    <xf numFmtId="4" fontId="9" fillId="2" borderId="0" xfId="0" quotePrefix="1" applyNumberFormat="1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right"/>
    </xf>
    <xf numFmtId="4" fontId="26" fillId="2" borderId="3" xfId="0" quotePrefix="1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10" fillId="3" borderId="1" xfId="0" quotePrefix="1" applyNumberFormat="1" applyFont="1" applyFill="1" applyBorder="1" applyAlignment="1">
      <alignment horizontal="right"/>
    </xf>
    <xf numFmtId="4" fontId="10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11" fillId="0" borderId="0" xfId="0" applyFont="1" applyAlignment="1">
      <alignment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4" fontId="19" fillId="0" borderId="3" xfId="1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4" fontId="9" fillId="4" borderId="4" xfId="0" applyNumberFormat="1" applyFont="1" applyFill="1" applyBorder="1" applyAlignment="1" applyProtection="1">
      <alignment horizontal="right" vertical="center" wrapText="1"/>
    </xf>
    <xf numFmtId="0" fontId="16" fillId="4" borderId="4" xfId="0" applyNumberFormat="1" applyFont="1" applyFill="1" applyBorder="1" applyAlignment="1" applyProtection="1">
      <alignment horizontal="left" vertical="center" wrapText="1"/>
    </xf>
    <xf numFmtId="4" fontId="3" fillId="4" borderId="4" xfId="0" applyNumberFormat="1" applyFont="1" applyFill="1" applyBorder="1" applyAlignment="1" applyProtection="1">
      <alignment horizontal="right" vertical="center" wrapText="1"/>
    </xf>
    <xf numFmtId="0" fontId="27" fillId="4" borderId="4" xfId="0" applyNumberFormat="1" applyFont="1" applyFill="1" applyBorder="1" applyAlignment="1" applyProtection="1">
      <alignment horizontal="left" vertical="center" wrapText="1"/>
    </xf>
    <xf numFmtId="4" fontId="16" fillId="4" borderId="4" xfId="0" applyNumberFormat="1" applyFont="1" applyFill="1" applyBorder="1" applyAlignment="1" applyProtection="1">
      <alignment horizontal="righ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4" fontId="6" fillId="5" borderId="4" xfId="0" applyNumberFormat="1" applyFont="1" applyFill="1" applyBorder="1" applyAlignment="1" applyProtection="1">
      <alignment horizontal="right" vertical="center" wrapText="1"/>
    </xf>
    <xf numFmtId="16" fontId="9" fillId="2" borderId="3" xfId="0" applyNumberFormat="1" applyFont="1" applyFill="1" applyBorder="1" applyAlignment="1" applyProtection="1">
      <alignment horizontal="left" vertical="center" wrapText="1"/>
    </xf>
    <xf numFmtId="16" fontId="9" fillId="2" borderId="3" xfId="0" quotePrefix="1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4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10" fillId="4" borderId="3" xfId="0" quotePrefix="1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4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30" fillId="4" borderId="3" xfId="0" applyFont="1" applyFill="1" applyBorder="1" applyAlignment="1">
      <alignment horizontal="center"/>
    </xf>
    <xf numFmtId="0" fontId="30" fillId="4" borderId="3" xfId="0" applyFont="1" applyFill="1" applyBorder="1" applyAlignment="1">
      <alignment horizontal="center" wrapText="1"/>
    </xf>
    <xf numFmtId="0" fontId="20" fillId="0" borderId="3" xfId="0" applyFont="1" applyBorder="1"/>
    <xf numFmtId="10" fontId="20" fillId="4" borderId="3" xfId="0" applyNumberFormat="1" applyFont="1" applyFill="1" applyBorder="1"/>
    <xf numFmtId="10" fontId="20" fillId="0" borderId="3" xfId="0" applyNumberFormat="1" applyFont="1" applyBorder="1"/>
    <xf numFmtId="0" fontId="20" fillId="0" borderId="3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0" fillId="4" borderId="3" xfId="0" applyFont="1" applyFill="1" applyBorder="1" applyAlignment="1">
      <alignment horizontal="center" vertical="center" wrapText="1"/>
    </xf>
    <xf numFmtId="0" fontId="30" fillId="4" borderId="3" xfId="0" applyFont="1" applyFill="1" applyBorder="1" applyAlignment="1">
      <alignment horizontal="center" vertical="center"/>
    </xf>
    <xf numFmtId="0" fontId="31" fillId="0" borderId="3" xfId="0" applyFont="1" applyBorder="1"/>
    <xf numFmtId="10" fontId="31" fillId="0" borderId="3" xfId="0" applyNumberFormat="1" applyFont="1" applyBorder="1"/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10" fontId="30" fillId="4" borderId="3" xfId="0" applyNumberFormat="1" applyFont="1" applyFill="1" applyBorder="1"/>
    <xf numFmtId="0" fontId="8" fillId="0" borderId="3" xfId="0" quotePrefix="1" applyFont="1" applyFill="1" applyBorder="1" applyAlignment="1">
      <alignment horizontal="left" vertical="center"/>
    </xf>
    <xf numFmtId="0" fontId="9" fillId="0" borderId="3" xfId="0" quotePrefix="1" applyFont="1" applyFill="1" applyBorder="1" applyAlignment="1">
      <alignment horizontal="left" vertical="center"/>
    </xf>
    <xf numFmtId="4" fontId="8" fillId="0" borderId="3" xfId="0" quotePrefix="1" applyNumberFormat="1" applyFont="1" applyFill="1" applyBorder="1" applyAlignment="1">
      <alignment horizontal="right" vertical="center"/>
    </xf>
    <xf numFmtId="4" fontId="3" fillId="0" borderId="3" xfId="0" applyNumberFormat="1" applyFont="1" applyFill="1" applyBorder="1" applyAlignment="1">
      <alignment horizontal="right"/>
    </xf>
    <xf numFmtId="10" fontId="20" fillId="0" borderId="3" xfId="0" applyNumberFormat="1" applyFont="1" applyFill="1" applyBorder="1"/>
    <xf numFmtId="0" fontId="0" fillId="0" borderId="0" xfId="0" applyFill="1"/>
    <xf numFmtId="0" fontId="10" fillId="0" borderId="3" xfId="0" quotePrefix="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4" fontId="10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4" fontId="8" fillId="0" borderId="3" xfId="0" applyNumberFormat="1" applyFont="1" applyFill="1" applyBorder="1" applyAlignment="1" applyProtection="1">
      <alignment horizontal="right" vertical="center" wrapText="1"/>
    </xf>
    <xf numFmtId="0" fontId="17" fillId="0" borderId="0" xfId="0" applyFont="1" applyFill="1"/>
    <xf numFmtId="0" fontId="9" fillId="0" borderId="3" xfId="0" quotePrefix="1" applyFont="1" applyFill="1" applyBorder="1" applyAlignment="1">
      <alignment horizontal="left" vertical="center" wrapText="1"/>
    </xf>
    <xf numFmtId="4" fontId="8" fillId="0" borderId="3" xfId="0" quotePrefix="1" applyNumberFormat="1" applyFont="1" applyFill="1" applyBorder="1" applyAlignment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16" fillId="4" borderId="4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vertical="center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0" fillId="0" borderId="1" xfId="0" quotePrefix="1" applyFont="1" applyFill="1" applyBorder="1" applyAlignment="1">
      <alignment horizontal="left" vertical="center"/>
    </xf>
    <xf numFmtId="0" fontId="10" fillId="0" borderId="2" xfId="0" quotePrefix="1" applyFont="1" applyFill="1" applyBorder="1" applyAlignment="1">
      <alignment horizontal="left" vertical="center"/>
    </xf>
    <xf numFmtId="0" fontId="10" fillId="0" borderId="4" xfId="0" quotePrefix="1" applyFont="1" applyFill="1" applyBorder="1" applyAlignment="1">
      <alignment horizontal="left" vertical="center"/>
    </xf>
    <xf numFmtId="0" fontId="11" fillId="0" borderId="0" xfId="0" applyFont="1" applyAlignment="1">
      <alignment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right" vertical="center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4" borderId="1" xfId="0" applyNumberFormat="1" applyFont="1" applyFill="1" applyBorder="1" applyAlignment="1" applyProtection="1">
      <alignment horizontal="left" vertical="center" wrapText="1"/>
    </xf>
    <xf numFmtId="0" fontId="16" fillId="4" borderId="2" xfId="0" applyNumberFormat="1" applyFont="1" applyFill="1" applyBorder="1" applyAlignment="1" applyProtection="1">
      <alignment horizontal="left" vertical="center" wrapText="1"/>
    </xf>
    <xf numFmtId="0" fontId="16" fillId="4" borderId="4" xfId="0" applyNumberFormat="1" applyFont="1" applyFill="1" applyBorder="1" applyAlignment="1" applyProtection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3" fillId="4" borderId="2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16" fillId="4" borderId="1" xfId="0" applyNumberFormat="1" applyFont="1" applyFill="1" applyBorder="1" applyAlignment="1" applyProtection="1">
      <alignment horizontal="left" vertical="center" wrapText="1" indent="1"/>
    </xf>
    <xf numFmtId="0" fontId="16" fillId="4" borderId="2" xfId="0" applyNumberFormat="1" applyFont="1" applyFill="1" applyBorder="1" applyAlignment="1" applyProtection="1">
      <alignment horizontal="left" vertical="center" wrapText="1" indent="1"/>
    </xf>
    <xf numFmtId="0" fontId="16" fillId="4" borderId="4" xfId="0" applyNumberFormat="1" applyFont="1" applyFill="1" applyBorder="1" applyAlignment="1" applyProtection="1">
      <alignment horizontal="left" vertical="center" wrapText="1" indent="1"/>
    </xf>
  </cellXfs>
  <cellStyles count="2">
    <cellStyle name="Normalno" xfId="0" builtinId="0"/>
    <cellStyle name="Normalno 2" xfId="1" xr:uid="{EE9DC77C-0F6C-4D9B-883B-3A2A518A2F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opLeftCell="A13" workbookViewId="0">
      <selection activeCell="A3" sqref="A3:F3"/>
    </sheetView>
  </sheetViews>
  <sheetFormatPr defaultRowHeight="15" x14ac:dyDescent="0.25"/>
  <cols>
    <col min="5" max="6" width="25.28515625" customWidth="1"/>
    <col min="7" max="7" width="22.140625" customWidth="1"/>
    <col min="8" max="8" width="24" customWidth="1"/>
    <col min="9" max="10" width="26.5703125" customWidth="1"/>
    <col min="11" max="11" width="10.5703125" customWidth="1"/>
  </cols>
  <sheetData>
    <row r="1" spans="1:11" x14ac:dyDescent="0.25">
      <c r="A1" s="165"/>
      <c r="B1" s="165"/>
      <c r="C1" s="165"/>
      <c r="D1" s="165"/>
      <c r="E1" s="165"/>
      <c r="F1" s="165"/>
    </row>
    <row r="2" spans="1:11" x14ac:dyDescent="0.25">
      <c r="A2" s="165"/>
      <c r="B2" s="165"/>
      <c r="C2" s="165"/>
      <c r="D2" s="165"/>
      <c r="E2" s="165"/>
      <c r="F2" s="165"/>
    </row>
    <row r="3" spans="1:11" x14ac:dyDescent="0.25">
      <c r="A3" s="165"/>
      <c r="B3" s="165"/>
      <c r="C3" s="165"/>
      <c r="D3" s="165"/>
      <c r="E3" s="165"/>
      <c r="F3" s="165"/>
    </row>
    <row r="4" spans="1:11" x14ac:dyDescent="0.25">
      <c r="A4" s="165"/>
      <c r="B4" s="165"/>
      <c r="C4" s="165"/>
      <c r="D4" s="165"/>
      <c r="E4" s="165"/>
      <c r="F4" s="165"/>
    </row>
    <row r="5" spans="1:11" ht="8.25" customHeight="1" x14ac:dyDescent="0.25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1" ht="42" customHeight="1" x14ac:dyDescent="0.25">
      <c r="A6" s="175" t="s">
        <v>185</v>
      </c>
      <c r="B6" s="175"/>
      <c r="C6" s="175"/>
      <c r="D6" s="175"/>
      <c r="E6" s="175"/>
      <c r="F6" s="175"/>
      <c r="G6" s="175"/>
      <c r="H6" s="175"/>
      <c r="I6" s="175"/>
      <c r="J6" s="175"/>
    </row>
    <row r="7" spans="1:11" ht="9.75" customHeight="1" x14ac:dyDescent="0.25">
      <c r="A7" s="116"/>
      <c r="B7" s="116"/>
      <c r="C7" s="116"/>
      <c r="D7" s="116"/>
      <c r="E7" s="116"/>
      <c r="F7" s="116"/>
      <c r="G7" s="116"/>
      <c r="H7" s="116"/>
      <c r="I7" s="116"/>
      <c r="J7" s="116"/>
    </row>
    <row r="8" spans="1:11" ht="15.75" customHeight="1" x14ac:dyDescent="0.25">
      <c r="A8" s="175" t="s">
        <v>27</v>
      </c>
      <c r="B8" s="175"/>
      <c r="C8" s="175"/>
      <c r="D8" s="175"/>
      <c r="E8" s="175"/>
      <c r="F8" s="175"/>
      <c r="G8" s="175"/>
      <c r="H8" s="175"/>
      <c r="I8" s="175"/>
      <c r="J8" s="175"/>
    </row>
    <row r="9" spans="1:11" ht="6" customHeigh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1" ht="18" customHeight="1" x14ac:dyDescent="0.25">
      <c r="A10" s="175" t="s">
        <v>33</v>
      </c>
      <c r="B10" s="175"/>
      <c r="C10" s="175"/>
      <c r="D10" s="175"/>
      <c r="E10" s="175"/>
      <c r="F10" s="175"/>
      <c r="G10" s="175"/>
      <c r="H10" s="175"/>
      <c r="I10" s="175"/>
      <c r="J10" s="175"/>
    </row>
    <row r="11" spans="1:11" ht="15" customHeight="1" x14ac:dyDescent="0.25">
      <c r="A11" s="1"/>
      <c r="B11" s="2"/>
      <c r="C11" s="2"/>
      <c r="D11" s="2"/>
      <c r="E11" s="6"/>
      <c r="F11" s="7"/>
      <c r="G11" s="7"/>
      <c r="H11" s="7"/>
      <c r="I11" s="7"/>
      <c r="J11" s="7"/>
    </row>
    <row r="12" spans="1:11" ht="25.5" customHeight="1" x14ac:dyDescent="0.25">
      <c r="A12" s="28"/>
      <c r="B12" s="29"/>
      <c r="C12" s="29"/>
      <c r="D12" s="30"/>
      <c r="E12" s="31"/>
      <c r="F12" s="3" t="s">
        <v>186</v>
      </c>
      <c r="G12" s="3" t="s">
        <v>190</v>
      </c>
      <c r="H12" s="3" t="s">
        <v>187</v>
      </c>
      <c r="I12" s="3" t="s">
        <v>178</v>
      </c>
      <c r="J12" s="3" t="s">
        <v>188</v>
      </c>
      <c r="K12" s="144" t="s">
        <v>189</v>
      </c>
    </row>
    <row r="13" spans="1:11" ht="15" customHeight="1" x14ac:dyDescent="0.25">
      <c r="A13" s="176">
        <v>1</v>
      </c>
      <c r="B13" s="177"/>
      <c r="C13" s="177"/>
      <c r="D13" s="177"/>
      <c r="E13" s="178"/>
      <c r="F13" s="3">
        <v>2</v>
      </c>
      <c r="G13" s="3">
        <v>3</v>
      </c>
      <c r="H13" s="3">
        <v>4</v>
      </c>
      <c r="I13" s="3">
        <v>5</v>
      </c>
      <c r="J13" s="3">
        <v>6</v>
      </c>
      <c r="K13" s="143">
        <v>7</v>
      </c>
    </row>
    <row r="14" spans="1:11" ht="15" customHeight="1" x14ac:dyDescent="0.25">
      <c r="A14" s="183" t="s">
        <v>0</v>
      </c>
      <c r="B14" s="184"/>
      <c r="C14" s="184"/>
      <c r="D14" s="184"/>
      <c r="E14" s="185"/>
      <c r="F14" s="84">
        <f>F15+F16</f>
        <v>749099.71000000008</v>
      </c>
      <c r="G14" s="84">
        <f t="shared" ref="G14:I14" si="0">G15+G16</f>
        <v>819545.95</v>
      </c>
      <c r="H14" s="84">
        <f t="shared" si="0"/>
        <v>936711.38</v>
      </c>
      <c r="I14" s="84">
        <f t="shared" si="0"/>
        <v>930736.96</v>
      </c>
      <c r="J14" s="84">
        <f t="shared" ref="J14" si="1">J15+J16</f>
        <v>927448.94</v>
      </c>
      <c r="K14" s="135">
        <f>H14/G14</f>
        <v>1.1429638325953537</v>
      </c>
    </row>
    <row r="15" spans="1:11" ht="15" customHeight="1" x14ac:dyDescent="0.25">
      <c r="A15" s="186" t="s">
        <v>109</v>
      </c>
      <c r="B15" s="187"/>
      <c r="C15" s="187"/>
      <c r="D15" s="187"/>
      <c r="E15" s="188"/>
      <c r="F15" s="85">
        <f>' Račun prihoda i rashoda'!E11</f>
        <v>749099.71000000008</v>
      </c>
      <c r="G15" s="85">
        <f>' Račun prihoda i rashoda'!F11</f>
        <v>819545.95</v>
      </c>
      <c r="H15" s="85">
        <f>' Račun prihoda i rashoda'!G11</f>
        <v>936711.38</v>
      </c>
      <c r="I15" s="85">
        <f>' Račun prihoda i rashoda'!H11</f>
        <v>930736.96</v>
      </c>
      <c r="J15" s="85">
        <f>' Račun prihoda i rashoda'!I11</f>
        <v>927448.94</v>
      </c>
      <c r="K15" s="135">
        <f t="shared" ref="K15:K20" si="2">H15/G15</f>
        <v>1.1429638325953537</v>
      </c>
    </row>
    <row r="16" spans="1:11" ht="15" customHeight="1" x14ac:dyDescent="0.25">
      <c r="A16" s="189" t="s">
        <v>110</v>
      </c>
      <c r="B16" s="190"/>
      <c r="C16" s="190"/>
      <c r="D16" s="190"/>
      <c r="E16" s="191"/>
      <c r="F16" s="85">
        <v>0</v>
      </c>
      <c r="G16" s="85">
        <v>0</v>
      </c>
      <c r="H16" s="85">
        <v>0</v>
      </c>
      <c r="I16" s="85">
        <v>0</v>
      </c>
      <c r="J16" s="85">
        <v>0</v>
      </c>
      <c r="K16" s="135" t="e">
        <f t="shared" si="2"/>
        <v>#DIV/0!</v>
      </c>
    </row>
    <row r="17" spans="1:11" x14ac:dyDescent="0.25">
      <c r="A17" s="32" t="s">
        <v>2</v>
      </c>
      <c r="B17" s="35"/>
      <c r="C17" s="35"/>
      <c r="D17" s="35"/>
      <c r="E17" s="35"/>
      <c r="F17" s="84">
        <f>F18+F19</f>
        <v>759410.85</v>
      </c>
      <c r="G17" s="84">
        <f t="shared" ref="G17:I17" si="3">G18+G19</f>
        <v>816426.22</v>
      </c>
      <c r="H17" s="84">
        <f t="shared" si="3"/>
        <v>936711.38</v>
      </c>
      <c r="I17" s="84">
        <f t="shared" si="3"/>
        <v>930736.96</v>
      </c>
      <c r="J17" s="84">
        <f t="shared" ref="J17" si="4">J18+J19</f>
        <v>927448.94000000006</v>
      </c>
      <c r="K17" s="135">
        <f t="shared" si="2"/>
        <v>1.1473313289717717</v>
      </c>
    </row>
    <row r="18" spans="1:11" x14ac:dyDescent="0.25">
      <c r="A18" s="181" t="s">
        <v>111</v>
      </c>
      <c r="B18" s="182"/>
      <c r="C18" s="182"/>
      <c r="D18" s="182"/>
      <c r="E18" s="182"/>
      <c r="F18" s="85">
        <f>' Račun prihoda i rashoda'!E43</f>
        <v>743318.5</v>
      </c>
      <c r="G18" s="85">
        <f>' Račun prihoda i rashoda'!F43</f>
        <v>809726.22</v>
      </c>
      <c r="H18" s="85">
        <f>' Račun prihoda i rashoda'!G43</f>
        <v>930011.38</v>
      </c>
      <c r="I18" s="85">
        <f>' Račun prihoda i rashoda'!H43</f>
        <v>924036.96</v>
      </c>
      <c r="J18" s="85">
        <f>' Račun prihoda i rashoda'!I43</f>
        <v>920748.94000000006</v>
      </c>
      <c r="K18" s="135">
        <f t="shared" si="2"/>
        <v>1.1485504075686224</v>
      </c>
    </row>
    <row r="19" spans="1:11" x14ac:dyDescent="0.25">
      <c r="A19" s="179" t="s">
        <v>112</v>
      </c>
      <c r="B19" s="180"/>
      <c r="C19" s="180"/>
      <c r="D19" s="180"/>
      <c r="E19" s="180"/>
      <c r="F19" s="86">
        <f>' Račun prihoda i rashoda'!E100</f>
        <v>16092.349999999999</v>
      </c>
      <c r="G19" s="86">
        <f>' Račun prihoda i rashoda'!F100</f>
        <v>6700</v>
      </c>
      <c r="H19" s="86">
        <f>' Račun prihoda i rashoda'!G100</f>
        <v>6700</v>
      </c>
      <c r="I19" s="86">
        <f>' Račun prihoda i rashoda'!H100</f>
        <v>6700</v>
      </c>
      <c r="J19" s="86">
        <f>' Račun prihoda i rashoda'!I100</f>
        <v>6700</v>
      </c>
      <c r="K19" s="135">
        <f t="shared" si="2"/>
        <v>1</v>
      </c>
    </row>
    <row r="20" spans="1:11" x14ac:dyDescent="0.25">
      <c r="A20" s="171" t="s">
        <v>3</v>
      </c>
      <c r="B20" s="172"/>
      <c r="C20" s="172"/>
      <c r="D20" s="172"/>
      <c r="E20" s="172"/>
      <c r="F20" s="84">
        <f>F14-F17</f>
        <v>-10311.139999999898</v>
      </c>
      <c r="G20" s="84">
        <f t="shared" ref="G20:I20" si="5">G14-G17</f>
        <v>3119.7299999999814</v>
      </c>
      <c r="H20" s="84">
        <f t="shared" si="5"/>
        <v>0</v>
      </c>
      <c r="I20" s="84">
        <f t="shared" si="5"/>
        <v>0</v>
      </c>
      <c r="J20" s="84">
        <f t="shared" ref="J20" si="6">J14-J17</f>
        <v>0</v>
      </c>
      <c r="K20" s="135">
        <f t="shared" si="2"/>
        <v>0</v>
      </c>
    </row>
    <row r="21" spans="1:11" ht="11.25" customHeight="1" x14ac:dyDescent="0.25">
      <c r="A21" s="22"/>
      <c r="B21" s="20"/>
      <c r="C21" s="20"/>
      <c r="D21" s="20"/>
      <c r="E21" s="20"/>
      <c r="F21" s="20"/>
      <c r="G21" s="20"/>
      <c r="H21" s="21"/>
      <c r="I21" s="21"/>
      <c r="J21" s="21"/>
    </row>
    <row r="22" spans="1:11" ht="18" customHeight="1" x14ac:dyDescent="0.25">
      <c r="A22" s="175" t="s">
        <v>34</v>
      </c>
      <c r="B22" s="192"/>
      <c r="C22" s="192"/>
      <c r="D22" s="192"/>
      <c r="E22" s="192"/>
      <c r="F22" s="192"/>
      <c r="G22" s="192"/>
      <c r="H22" s="192"/>
      <c r="I22" s="192"/>
      <c r="J22" s="192"/>
    </row>
    <row r="23" spans="1:11" ht="18" x14ac:dyDescent="0.25">
      <c r="A23" s="22"/>
      <c r="B23" s="20"/>
      <c r="C23" s="20"/>
      <c r="D23" s="20"/>
      <c r="E23" s="20"/>
      <c r="F23" s="20"/>
      <c r="G23" s="20"/>
      <c r="H23" s="21"/>
      <c r="I23" s="21"/>
      <c r="J23" s="21"/>
    </row>
    <row r="24" spans="1:11" ht="25.5" x14ac:dyDescent="0.25">
      <c r="A24" s="28"/>
      <c r="B24" s="29"/>
      <c r="C24" s="29"/>
      <c r="D24" s="30"/>
      <c r="E24" s="31"/>
      <c r="F24" s="3" t="s">
        <v>186</v>
      </c>
      <c r="G24" s="3" t="s">
        <v>190</v>
      </c>
      <c r="H24" s="3" t="s">
        <v>187</v>
      </c>
      <c r="I24" s="3" t="s">
        <v>178</v>
      </c>
      <c r="J24" s="3" t="s">
        <v>188</v>
      </c>
      <c r="K24" s="144" t="s">
        <v>189</v>
      </c>
    </row>
    <row r="25" spans="1:11" x14ac:dyDescent="0.25">
      <c r="A25" s="176">
        <v>1</v>
      </c>
      <c r="B25" s="177"/>
      <c r="C25" s="177"/>
      <c r="D25" s="177"/>
      <c r="E25" s="178"/>
      <c r="F25" s="3">
        <v>2</v>
      </c>
      <c r="G25" s="3">
        <v>3</v>
      </c>
      <c r="H25" s="3">
        <v>4</v>
      </c>
      <c r="I25" s="3">
        <v>5</v>
      </c>
      <c r="J25" s="3">
        <v>6</v>
      </c>
      <c r="K25" s="143">
        <v>7</v>
      </c>
    </row>
    <row r="26" spans="1:11" ht="15.75" customHeight="1" x14ac:dyDescent="0.25">
      <c r="A26" s="179" t="s">
        <v>113</v>
      </c>
      <c r="B26" s="180"/>
      <c r="C26" s="180"/>
      <c r="D26" s="180"/>
      <c r="E26" s="180"/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135" t="e">
        <f>H26/G26</f>
        <v>#DIV/0!</v>
      </c>
    </row>
    <row r="27" spans="1:11" x14ac:dyDescent="0.25">
      <c r="A27" s="179" t="s">
        <v>114</v>
      </c>
      <c r="B27" s="180"/>
      <c r="C27" s="180"/>
      <c r="D27" s="180"/>
      <c r="E27" s="180"/>
      <c r="F27" s="86">
        <v>0</v>
      </c>
      <c r="G27" s="86">
        <v>0</v>
      </c>
      <c r="H27" s="86">
        <v>0</v>
      </c>
      <c r="I27" s="86">
        <v>0</v>
      </c>
      <c r="J27" s="86">
        <v>0</v>
      </c>
      <c r="K27" s="135" t="e">
        <f t="shared" ref="K27:K29" si="7">H27/G27</f>
        <v>#DIV/0!</v>
      </c>
    </row>
    <row r="28" spans="1:11" x14ac:dyDescent="0.25">
      <c r="A28" s="171" t="s">
        <v>5</v>
      </c>
      <c r="B28" s="172"/>
      <c r="C28" s="172"/>
      <c r="D28" s="172"/>
      <c r="E28" s="172"/>
      <c r="F28" s="84">
        <f>F26-F27</f>
        <v>0</v>
      </c>
      <c r="G28" s="84">
        <f t="shared" ref="G28" si="8">G26-G27</f>
        <v>0</v>
      </c>
      <c r="H28" s="84">
        <f t="shared" ref="H28" si="9">H26-H27</f>
        <v>0</v>
      </c>
      <c r="I28" s="84">
        <f t="shared" ref="I28:J28" si="10">I26-I27</f>
        <v>0</v>
      </c>
      <c r="J28" s="84">
        <f t="shared" si="10"/>
        <v>0</v>
      </c>
      <c r="K28" s="135" t="e">
        <f t="shared" si="7"/>
        <v>#DIV/0!</v>
      </c>
    </row>
    <row r="29" spans="1:11" x14ac:dyDescent="0.25">
      <c r="A29" s="171" t="s">
        <v>6</v>
      </c>
      <c r="B29" s="172"/>
      <c r="C29" s="172"/>
      <c r="D29" s="172"/>
      <c r="E29" s="172"/>
      <c r="F29" s="84">
        <v>0</v>
      </c>
      <c r="G29" s="84">
        <f t="shared" ref="G29" si="11">G20+G28</f>
        <v>3119.7299999999814</v>
      </c>
      <c r="H29" s="84">
        <f t="shared" ref="H29" si="12">H20+H28</f>
        <v>0</v>
      </c>
      <c r="I29" s="84">
        <f t="shared" ref="I29:J29" si="13">I20+I28</f>
        <v>0</v>
      </c>
      <c r="J29" s="84">
        <f t="shared" si="13"/>
        <v>0</v>
      </c>
      <c r="K29" s="135">
        <f t="shared" si="7"/>
        <v>0</v>
      </c>
    </row>
    <row r="30" spans="1:11" ht="12" customHeight="1" x14ac:dyDescent="0.25">
      <c r="A30" s="19"/>
      <c r="B30" s="20"/>
      <c r="C30" s="20"/>
      <c r="D30" s="20"/>
      <c r="E30" s="20"/>
      <c r="F30" s="20"/>
      <c r="G30" s="20"/>
      <c r="H30" s="21"/>
      <c r="I30" s="21"/>
      <c r="J30" s="21"/>
    </row>
    <row r="31" spans="1:11" ht="15.75" x14ac:dyDescent="0.25">
      <c r="A31" s="175" t="s">
        <v>115</v>
      </c>
      <c r="B31" s="192"/>
      <c r="C31" s="192"/>
      <c r="D31" s="192"/>
      <c r="E31" s="192"/>
      <c r="F31" s="192"/>
      <c r="G31" s="192"/>
      <c r="H31" s="192"/>
      <c r="I31" s="192"/>
      <c r="J31" s="192"/>
    </row>
    <row r="32" spans="1:11" ht="15.75" x14ac:dyDescent="0.25">
      <c r="A32" s="33"/>
      <c r="B32" s="34"/>
      <c r="C32" s="34"/>
      <c r="D32" s="34"/>
      <c r="E32" s="34"/>
      <c r="F32" s="34"/>
      <c r="G32" s="34"/>
      <c r="H32" s="34"/>
      <c r="I32" s="91"/>
      <c r="J32" s="117"/>
    </row>
    <row r="33" spans="1:11" ht="27" customHeight="1" x14ac:dyDescent="0.25">
      <c r="A33" s="28"/>
      <c r="B33" s="29"/>
      <c r="C33" s="29"/>
      <c r="D33" s="30"/>
      <c r="E33" s="31"/>
      <c r="F33" s="3" t="s">
        <v>186</v>
      </c>
      <c r="G33" s="3" t="s">
        <v>190</v>
      </c>
      <c r="H33" s="3" t="s">
        <v>187</v>
      </c>
      <c r="I33" s="3" t="s">
        <v>178</v>
      </c>
      <c r="J33" s="142" t="s">
        <v>188</v>
      </c>
      <c r="K33" s="144" t="s">
        <v>189</v>
      </c>
    </row>
    <row r="34" spans="1:11" ht="16.5" customHeight="1" x14ac:dyDescent="0.25">
      <c r="A34" s="176">
        <v>1</v>
      </c>
      <c r="B34" s="177"/>
      <c r="C34" s="177"/>
      <c r="D34" s="177"/>
      <c r="E34" s="178"/>
      <c r="F34" s="3">
        <v>2</v>
      </c>
      <c r="G34" s="3">
        <v>3</v>
      </c>
      <c r="H34" s="3">
        <v>4</v>
      </c>
      <c r="I34" s="3">
        <v>5</v>
      </c>
      <c r="J34" s="142">
        <v>6</v>
      </c>
      <c r="K34" s="143">
        <v>7</v>
      </c>
    </row>
    <row r="35" spans="1:11" ht="30" customHeight="1" x14ac:dyDescent="0.25">
      <c r="A35" s="166" t="s">
        <v>116</v>
      </c>
      <c r="B35" s="167"/>
      <c r="C35" s="167"/>
      <c r="D35" s="167"/>
      <c r="E35" s="168"/>
      <c r="F35" s="88">
        <v>0</v>
      </c>
      <c r="G35" s="88">
        <v>7134.82</v>
      </c>
      <c r="H35" s="88">
        <v>0</v>
      </c>
      <c r="I35" s="88">
        <v>0</v>
      </c>
      <c r="J35" s="88">
        <v>0</v>
      </c>
      <c r="K35" s="135">
        <f>H35/G35</f>
        <v>0</v>
      </c>
    </row>
    <row r="36" spans="1:11" ht="15" customHeight="1" x14ac:dyDescent="0.25">
      <c r="A36" s="171" t="s">
        <v>117</v>
      </c>
      <c r="B36" s="172"/>
      <c r="C36" s="172"/>
      <c r="D36" s="172"/>
      <c r="E36" s="172"/>
      <c r="F36" s="87">
        <f>F29+F35</f>
        <v>0</v>
      </c>
      <c r="G36" s="87">
        <f>G29+G35</f>
        <v>10254.549999999981</v>
      </c>
      <c r="H36" s="87">
        <f t="shared" ref="H36:J36" si="14">H29+H35</f>
        <v>0</v>
      </c>
      <c r="I36" s="87">
        <f t="shared" si="14"/>
        <v>0</v>
      </c>
      <c r="J36" s="87">
        <f t="shared" si="14"/>
        <v>0</v>
      </c>
      <c r="K36" s="135">
        <f t="shared" ref="K36:K37" si="15">H36/G36</f>
        <v>0</v>
      </c>
    </row>
    <row r="37" spans="1:11" ht="25.5" customHeight="1" x14ac:dyDescent="0.25">
      <c r="A37" s="183" t="s">
        <v>118</v>
      </c>
      <c r="B37" s="184"/>
      <c r="C37" s="184"/>
      <c r="D37" s="184"/>
      <c r="E37" s="185"/>
      <c r="F37" s="87">
        <v>0</v>
      </c>
      <c r="G37" s="87">
        <f>G20+G28+G35-G36</f>
        <v>0</v>
      </c>
      <c r="H37" s="87">
        <f t="shared" ref="H37" si="16">H20+H28+H35-H36</f>
        <v>0</v>
      </c>
      <c r="I37" s="87">
        <v>0</v>
      </c>
      <c r="J37" s="87">
        <v>0</v>
      </c>
      <c r="K37" s="135" t="e">
        <f t="shared" si="15"/>
        <v>#DIV/0!</v>
      </c>
    </row>
    <row r="38" spans="1:11" ht="15" customHeight="1" x14ac:dyDescent="0.25">
      <c r="A38" s="46"/>
      <c r="B38" s="47"/>
      <c r="C38" s="47"/>
      <c r="D38" s="47"/>
      <c r="E38" s="47"/>
      <c r="F38" s="47"/>
      <c r="G38" s="47"/>
      <c r="H38" s="47"/>
      <c r="I38" s="47"/>
      <c r="J38" s="47"/>
    </row>
    <row r="39" spans="1:11" ht="20.25" customHeight="1" x14ac:dyDescent="0.25">
      <c r="A39" s="193" t="s">
        <v>119</v>
      </c>
      <c r="B39" s="193"/>
      <c r="C39" s="193"/>
      <c r="D39" s="193"/>
      <c r="E39" s="193"/>
      <c r="F39" s="193"/>
      <c r="G39" s="193"/>
      <c r="H39" s="193"/>
      <c r="I39" s="193"/>
      <c r="J39" s="193"/>
    </row>
    <row r="40" spans="1:11" ht="9.75" customHeight="1" x14ac:dyDescent="0.25">
      <c r="A40" s="48"/>
      <c r="B40" s="49"/>
      <c r="C40" s="49"/>
      <c r="D40" s="49"/>
      <c r="E40" s="49"/>
      <c r="F40" s="49"/>
      <c r="G40" s="49"/>
      <c r="H40" s="50"/>
      <c r="I40" s="50"/>
      <c r="J40" s="50"/>
    </row>
    <row r="41" spans="1:11" ht="28.5" customHeight="1" x14ac:dyDescent="0.25">
      <c r="A41" s="51"/>
      <c r="B41" s="52"/>
      <c r="C41" s="52"/>
      <c r="D41" s="53"/>
      <c r="E41" s="54"/>
      <c r="F41" s="3" t="s">
        <v>186</v>
      </c>
      <c r="G41" s="3" t="s">
        <v>190</v>
      </c>
      <c r="H41" s="3" t="s">
        <v>187</v>
      </c>
      <c r="I41" s="3" t="s">
        <v>178</v>
      </c>
      <c r="J41" s="3" t="s">
        <v>188</v>
      </c>
      <c r="K41" s="144" t="s">
        <v>189</v>
      </c>
    </row>
    <row r="42" spans="1:11" x14ac:dyDescent="0.25">
      <c r="A42" s="176">
        <v>1</v>
      </c>
      <c r="B42" s="177"/>
      <c r="C42" s="177"/>
      <c r="D42" s="177"/>
      <c r="E42" s="178"/>
      <c r="F42" s="3">
        <v>2</v>
      </c>
      <c r="G42" s="3">
        <v>3</v>
      </c>
      <c r="H42" s="3">
        <v>4</v>
      </c>
      <c r="I42" s="3">
        <v>5</v>
      </c>
      <c r="J42" s="3">
        <v>6</v>
      </c>
      <c r="K42" s="143">
        <v>7</v>
      </c>
    </row>
    <row r="43" spans="1:11" x14ac:dyDescent="0.25">
      <c r="A43" s="166" t="s">
        <v>116</v>
      </c>
      <c r="B43" s="167"/>
      <c r="C43" s="167"/>
      <c r="D43" s="167"/>
      <c r="E43" s="168"/>
      <c r="F43" s="88">
        <v>0</v>
      </c>
      <c r="G43" s="88">
        <v>0</v>
      </c>
      <c r="H43" s="88">
        <v>0</v>
      </c>
      <c r="I43" s="88">
        <v>0</v>
      </c>
      <c r="J43" s="122">
        <v>0</v>
      </c>
      <c r="K43" s="44"/>
    </row>
    <row r="44" spans="1:11" ht="27" customHeight="1" x14ac:dyDescent="0.25">
      <c r="A44" s="166" t="s">
        <v>4</v>
      </c>
      <c r="B44" s="167"/>
      <c r="C44" s="167"/>
      <c r="D44" s="167"/>
      <c r="E44" s="168"/>
      <c r="F44" s="88">
        <v>0</v>
      </c>
      <c r="G44" s="88">
        <v>0</v>
      </c>
      <c r="H44" s="88">
        <v>0</v>
      </c>
      <c r="I44" s="88">
        <v>0</v>
      </c>
      <c r="J44" s="122">
        <v>0</v>
      </c>
      <c r="K44" s="44"/>
    </row>
    <row r="45" spans="1:11" x14ac:dyDescent="0.25">
      <c r="A45" s="166" t="s">
        <v>120</v>
      </c>
      <c r="B45" s="169"/>
      <c r="C45" s="169"/>
      <c r="D45" s="169"/>
      <c r="E45" s="170"/>
      <c r="F45" s="88">
        <v>0</v>
      </c>
      <c r="G45" s="88">
        <v>0</v>
      </c>
      <c r="H45" s="88">
        <v>0</v>
      </c>
      <c r="I45" s="88">
        <v>0</v>
      </c>
      <c r="J45" s="122">
        <v>0</v>
      </c>
      <c r="K45" s="44"/>
    </row>
    <row r="46" spans="1:11" ht="15" customHeight="1" x14ac:dyDescent="0.25">
      <c r="A46" s="171" t="s">
        <v>117</v>
      </c>
      <c r="B46" s="172"/>
      <c r="C46" s="172"/>
      <c r="D46" s="172"/>
      <c r="E46" s="172"/>
      <c r="F46" s="89">
        <f>F43-F44+F45</f>
        <v>0</v>
      </c>
      <c r="G46" s="89">
        <f t="shared" ref="G46" si="17">G43-G44+G45</f>
        <v>0</v>
      </c>
      <c r="H46" s="89">
        <f t="shared" ref="H46" si="18">H43-H44+H45</f>
        <v>0</v>
      </c>
      <c r="I46" s="89">
        <v>0</v>
      </c>
      <c r="J46" s="90">
        <v>0</v>
      </c>
      <c r="K46" s="44"/>
    </row>
    <row r="48" spans="1:11" x14ac:dyDescent="0.25">
      <c r="A48" s="173"/>
      <c r="B48" s="174"/>
      <c r="C48" s="174"/>
      <c r="D48" s="174"/>
      <c r="E48" s="174"/>
      <c r="F48" s="174"/>
      <c r="G48" s="174"/>
      <c r="H48" s="174"/>
      <c r="I48" s="174"/>
      <c r="J48" s="174"/>
    </row>
  </sheetData>
  <mergeCells count="33">
    <mergeCell ref="A34:E34"/>
    <mergeCell ref="A44:E44"/>
    <mergeCell ref="A45:E45"/>
    <mergeCell ref="A46:E46"/>
    <mergeCell ref="A48:J48"/>
    <mergeCell ref="A5:J5"/>
    <mergeCell ref="A8:J8"/>
    <mergeCell ref="A10:J10"/>
    <mergeCell ref="A13:E13"/>
    <mergeCell ref="A29:E29"/>
    <mergeCell ref="A19:E19"/>
    <mergeCell ref="A20:E20"/>
    <mergeCell ref="A25:E25"/>
    <mergeCell ref="A18:E18"/>
    <mergeCell ref="A14:E14"/>
    <mergeCell ref="A15:E15"/>
    <mergeCell ref="A16:E16"/>
    <mergeCell ref="A1:F1"/>
    <mergeCell ref="A2:F2"/>
    <mergeCell ref="A3:F3"/>
    <mergeCell ref="A4:F4"/>
    <mergeCell ref="A43:E43"/>
    <mergeCell ref="A6:J6"/>
    <mergeCell ref="A42:E42"/>
    <mergeCell ref="A22:J22"/>
    <mergeCell ref="A26:E26"/>
    <mergeCell ref="A27:E27"/>
    <mergeCell ref="A28:E28"/>
    <mergeCell ref="A31:J31"/>
    <mergeCell ref="A36:E36"/>
    <mergeCell ref="A37:E37"/>
    <mergeCell ref="A39:J39"/>
    <mergeCell ref="A35:E3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BE98C-85CD-4A0E-B64C-A129640AECC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2"/>
  <sheetViews>
    <sheetView tabSelected="1" zoomScaleNormal="100" workbookViewId="0">
      <selection activeCell="D109" sqref="D109"/>
    </sheetView>
  </sheetViews>
  <sheetFormatPr defaultRowHeight="15" x14ac:dyDescent="0.25"/>
  <cols>
    <col min="1" max="1" width="8.5703125" customWidth="1"/>
    <col min="2" max="2" width="8.28515625" customWidth="1"/>
    <col min="3" max="3" width="8.42578125" customWidth="1"/>
    <col min="4" max="4" width="47.42578125" customWidth="1"/>
    <col min="5" max="5" width="24.7109375" customWidth="1"/>
    <col min="6" max="6" width="22.85546875" customWidth="1"/>
    <col min="7" max="7" width="22.42578125" customWidth="1"/>
    <col min="8" max="8" width="23.42578125" customWidth="1"/>
    <col min="9" max="9" width="22.7109375" customWidth="1"/>
    <col min="10" max="10" width="10.42578125" customWidth="1"/>
  </cols>
  <sheetData>
    <row r="1" spans="1:10" ht="42" customHeight="1" x14ac:dyDescent="0.25">
      <c r="A1" s="175" t="s">
        <v>185</v>
      </c>
      <c r="B1" s="175"/>
      <c r="C1" s="175"/>
      <c r="D1" s="175"/>
      <c r="E1" s="175"/>
      <c r="F1" s="175"/>
      <c r="G1" s="175"/>
      <c r="H1" s="175"/>
      <c r="I1" s="175"/>
    </row>
    <row r="2" spans="1:10" ht="18" customHeight="1" x14ac:dyDescent="0.25">
      <c r="A2" s="116"/>
      <c r="B2" s="116"/>
      <c r="C2" s="116"/>
      <c r="D2" s="116"/>
      <c r="E2" s="116"/>
      <c r="F2" s="116"/>
      <c r="G2" s="116"/>
      <c r="H2" s="116"/>
      <c r="I2" s="116"/>
    </row>
    <row r="3" spans="1:10" ht="15.75" customHeight="1" x14ac:dyDescent="0.25">
      <c r="A3" s="175" t="s">
        <v>27</v>
      </c>
      <c r="B3" s="175"/>
      <c r="C3" s="175"/>
      <c r="D3" s="175"/>
      <c r="E3" s="175"/>
      <c r="F3" s="175"/>
      <c r="G3" s="175"/>
      <c r="H3" s="175"/>
      <c r="I3" s="175"/>
    </row>
    <row r="4" spans="1:10" ht="18" x14ac:dyDescent="0.25">
      <c r="A4" s="4"/>
      <c r="B4" s="4"/>
      <c r="C4" s="4"/>
      <c r="D4" s="4"/>
      <c r="E4" s="22"/>
      <c r="F4" s="4"/>
      <c r="G4" s="5"/>
      <c r="H4" s="5"/>
      <c r="I4" s="5"/>
    </row>
    <row r="5" spans="1:10" ht="18" customHeight="1" x14ac:dyDescent="0.25">
      <c r="A5" s="175" t="s">
        <v>8</v>
      </c>
      <c r="B5" s="175"/>
      <c r="C5" s="175"/>
      <c r="D5" s="175"/>
      <c r="E5" s="175"/>
      <c r="F5" s="175"/>
      <c r="G5" s="175"/>
      <c r="H5" s="175"/>
      <c r="I5" s="175"/>
    </row>
    <row r="6" spans="1:10" ht="18" x14ac:dyDescent="0.25">
      <c r="A6" s="4"/>
      <c r="B6" s="4"/>
      <c r="C6" s="4"/>
      <c r="D6" s="4"/>
      <c r="E6" s="22"/>
      <c r="F6" s="4"/>
      <c r="G6" s="5"/>
      <c r="H6" s="5"/>
      <c r="I6" s="5"/>
    </row>
    <row r="7" spans="1:10" ht="15.75" customHeight="1" x14ac:dyDescent="0.25">
      <c r="A7" s="175" t="s">
        <v>1</v>
      </c>
      <c r="B7" s="175"/>
      <c r="C7" s="175"/>
      <c r="D7" s="175"/>
      <c r="E7" s="175"/>
      <c r="F7" s="175"/>
      <c r="G7" s="175"/>
      <c r="H7" s="175"/>
      <c r="I7" s="175"/>
    </row>
    <row r="8" spans="1:10" ht="18" x14ac:dyDescent="0.25">
      <c r="A8" s="4"/>
      <c r="B8" s="4"/>
      <c r="C8" s="4"/>
      <c r="D8" s="4"/>
      <c r="E8" s="22"/>
      <c r="F8" s="4"/>
      <c r="G8" s="5"/>
      <c r="H8" s="5"/>
      <c r="I8" s="5"/>
    </row>
    <row r="9" spans="1:10" ht="25.5" x14ac:dyDescent="0.25">
      <c r="A9" s="18" t="s">
        <v>9</v>
      </c>
      <c r="B9" s="17" t="s">
        <v>10</v>
      </c>
      <c r="C9" s="17" t="s">
        <v>11</v>
      </c>
      <c r="D9" s="17" t="s">
        <v>7</v>
      </c>
      <c r="E9" s="118" t="s">
        <v>186</v>
      </c>
      <c r="F9" s="18" t="s">
        <v>190</v>
      </c>
      <c r="G9" s="18" t="s">
        <v>187</v>
      </c>
      <c r="H9" s="18" t="s">
        <v>178</v>
      </c>
      <c r="I9" s="18" t="s">
        <v>188</v>
      </c>
      <c r="J9" s="138" t="s">
        <v>189</v>
      </c>
    </row>
    <row r="10" spans="1:10" x14ac:dyDescent="0.25">
      <c r="A10" s="199">
        <v>1</v>
      </c>
      <c r="B10" s="200"/>
      <c r="C10" s="201"/>
      <c r="D10" s="17">
        <v>2</v>
      </c>
      <c r="E10" s="17">
        <v>3</v>
      </c>
      <c r="F10" s="18">
        <v>4</v>
      </c>
      <c r="G10" s="18">
        <v>5</v>
      </c>
      <c r="H10" s="18">
        <v>6</v>
      </c>
      <c r="I10" s="18">
        <v>7</v>
      </c>
      <c r="J10" s="139">
        <v>8</v>
      </c>
    </row>
    <row r="11" spans="1:10" ht="15.75" customHeight="1" x14ac:dyDescent="0.25">
      <c r="A11" s="9">
        <v>6</v>
      </c>
      <c r="B11" s="9"/>
      <c r="C11" s="9"/>
      <c r="D11" s="9" t="s">
        <v>12</v>
      </c>
      <c r="E11" s="64">
        <f>E12+E15+E17+E20+E24+E32+E30+E29+E31</f>
        <v>749099.71000000008</v>
      </c>
      <c r="F11" s="64">
        <f t="shared" ref="F11:I11" si="0">F12+F15+F17+F20+F24+F32+F30+F29+F31</f>
        <v>819545.95</v>
      </c>
      <c r="G11" s="64">
        <f t="shared" si="0"/>
        <v>936711.38</v>
      </c>
      <c r="H11" s="64">
        <f t="shared" si="0"/>
        <v>930736.96</v>
      </c>
      <c r="I11" s="64">
        <f t="shared" si="0"/>
        <v>927448.94</v>
      </c>
      <c r="J11" s="135">
        <f>G11/F11</f>
        <v>1.1429638325953537</v>
      </c>
    </row>
    <row r="12" spans="1:10" ht="15" customHeight="1" x14ac:dyDescent="0.25">
      <c r="A12" s="9"/>
      <c r="B12" s="14">
        <v>63</v>
      </c>
      <c r="C12" s="195" t="s">
        <v>161</v>
      </c>
      <c r="D12" s="196"/>
      <c r="E12" s="64">
        <f>E13+E14</f>
        <v>662446.37</v>
      </c>
      <c r="F12" s="64">
        <f t="shared" ref="F12:G12" si="1">F13+F14</f>
        <v>737408.07000000007</v>
      </c>
      <c r="G12" s="64">
        <f t="shared" si="1"/>
        <v>857940.35</v>
      </c>
      <c r="H12" s="64">
        <f t="shared" ref="H12:I12" si="2">H13+H14</f>
        <v>856940.35</v>
      </c>
      <c r="I12" s="64">
        <f t="shared" si="2"/>
        <v>867940.35</v>
      </c>
      <c r="J12" s="135">
        <f t="shared" ref="J12:J35" si="3">G12/F12</f>
        <v>1.1634539746764636</v>
      </c>
    </row>
    <row r="13" spans="1:10" s="154" customFormat="1" x14ac:dyDescent="0.25">
      <c r="A13" s="149"/>
      <c r="B13" s="149"/>
      <c r="C13" s="150" t="s">
        <v>213</v>
      </c>
      <c r="D13" s="150" t="s">
        <v>202</v>
      </c>
      <c r="E13" s="151">
        <v>656189.56999999995</v>
      </c>
      <c r="F13" s="152">
        <v>725212.53</v>
      </c>
      <c r="G13" s="152">
        <v>845940.35</v>
      </c>
      <c r="H13" s="152">
        <v>856940.35</v>
      </c>
      <c r="I13" s="152">
        <v>867940.35</v>
      </c>
      <c r="J13" s="153">
        <f t="shared" si="3"/>
        <v>1.166472330531851</v>
      </c>
    </row>
    <row r="14" spans="1:10" s="154" customFormat="1" x14ac:dyDescent="0.25">
      <c r="A14" s="149"/>
      <c r="B14" s="155"/>
      <c r="C14" s="150" t="s">
        <v>210</v>
      </c>
      <c r="D14" s="150" t="s">
        <v>206</v>
      </c>
      <c r="E14" s="151">
        <v>6256.8</v>
      </c>
      <c r="F14" s="152">
        <v>12195.54</v>
      </c>
      <c r="G14" s="152">
        <v>12000</v>
      </c>
      <c r="H14" s="152">
        <v>0</v>
      </c>
      <c r="I14" s="152">
        <v>0</v>
      </c>
      <c r="J14" s="153">
        <f t="shared" si="3"/>
        <v>0.98396626963627676</v>
      </c>
    </row>
    <row r="15" spans="1:10" s="154" customFormat="1" x14ac:dyDescent="0.25">
      <c r="A15" s="149"/>
      <c r="B15" s="156">
        <v>64</v>
      </c>
      <c r="C15" s="156"/>
      <c r="D15" s="156" t="s">
        <v>45</v>
      </c>
      <c r="E15" s="157">
        <f>E16</f>
        <v>0.03</v>
      </c>
      <c r="F15" s="157">
        <f t="shared" ref="F15:I15" si="4">F16</f>
        <v>1</v>
      </c>
      <c r="G15" s="157">
        <f t="shared" si="4"/>
        <v>1</v>
      </c>
      <c r="H15" s="157">
        <f t="shared" si="4"/>
        <v>1</v>
      </c>
      <c r="I15" s="157">
        <f t="shared" si="4"/>
        <v>1</v>
      </c>
      <c r="J15" s="153">
        <f t="shared" si="3"/>
        <v>1</v>
      </c>
    </row>
    <row r="16" spans="1:10" s="160" customFormat="1" x14ac:dyDescent="0.25">
      <c r="A16" s="150"/>
      <c r="B16" s="158"/>
      <c r="C16" s="158" t="s">
        <v>46</v>
      </c>
      <c r="D16" s="158" t="s">
        <v>47</v>
      </c>
      <c r="E16" s="159">
        <v>0.03</v>
      </c>
      <c r="F16" s="152">
        <v>1</v>
      </c>
      <c r="G16" s="152">
        <v>1</v>
      </c>
      <c r="H16" s="152">
        <v>1</v>
      </c>
      <c r="I16" s="152">
        <v>1</v>
      </c>
      <c r="J16" s="153">
        <f t="shared" si="3"/>
        <v>1</v>
      </c>
    </row>
    <row r="17" spans="1:10" s="154" customFormat="1" ht="15" customHeight="1" x14ac:dyDescent="0.25">
      <c r="A17" s="149"/>
      <c r="B17" s="156">
        <v>65</v>
      </c>
      <c r="C17" s="197" t="s">
        <v>163</v>
      </c>
      <c r="D17" s="198"/>
      <c r="E17" s="157">
        <f>E18+E19</f>
        <v>0</v>
      </c>
      <c r="F17" s="157">
        <f t="shared" ref="F17:G17" si="5">F18+F19</f>
        <v>0</v>
      </c>
      <c r="G17" s="157">
        <f t="shared" si="5"/>
        <v>0</v>
      </c>
      <c r="H17" s="157">
        <f t="shared" ref="H17:I17" si="6">H18+H19</f>
        <v>0</v>
      </c>
      <c r="I17" s="157">
        <f t="shared" si="6"/>
        <v>0</v>
      </c>
      <c r="J17" s="153" t="e">
        <f t="shared" si="3"/>
        <v>#DIV/0!</v>
      </c>
    </row>
    <row r="18" spans="1:10" s="160" customFormat="1" x14ac:dyDescent="0.25">
      <c r="A18" s="150"/>
      <c r="B18" s="158"/>
      <c r="C18" s="158" t="s">
        <v>46</v>
      </c>
      <c r="D18" s="158" t="s">
        <v>47</v>
      </c>
      <c r="E18" s="159">
        <v>0</v>
      </c>
      <c r="F18" s="152">
        <v>0</v>
      </c>
      <c r="G18" s="152">
        <v>0</v>
      </c>
      <c r="H18" s="152">
        <v>0</v>
      </c>
      <c r="I18" s="152">
        <v>0</v>
      </c>
      <c r="J18" s="153" t="e">
        <f t="shared" si="3"/>
        <v>#DIV/0!</v>
      </c>
    </row>
    <row r="19" spans="1:10" s="154" customFormat="1" ht="15" customHeight="1" x14ac:dyDescent="0.25">
      <c r="A19" s="149"/>
      <c r="B19" s="149"/>
      <c r="C19" s="150" t="s">
        <v>43</v>
      </c>
      <c r="D19" s="161" t="s">
        <v>44</v>
      </c>
      <c r="E19" s="162">
        <v>0</v>
      </c>
      <c r="F19" s="152">
        <v>0</v>
      </c>
      <c r="G19" s="152">
        <v>0</v>
      </c>
      <c r="H19" s="152">
        <v>0</v>
      </c>
      <c r="I19" s="152">
        <v>0</v>
      </c>
      <c r="J19" s="153" t="e">
        <f t="shared" si="3"/>
        <v>#DIV/0!</v>
      </c>
    </row>
    <row r="20" spans="1:10" s="154" customFormat="1" ht="15" customHeight="1" x14ac:dyDescent="0.25">
      <c r="A20" s="149"/>
      <c r="B20" s="156">
        <v>66</v>
      </c>
      <c r="C20" s="197" t="s">
        <v>164</v>
      </c>
      <c r="D20" s="198"/>
      <c r="E20" s="157">
        <f>E21+E23+E22</f>
        <v>11242.79</v>
      </c>
      <c r="F20" s="157">
        <f t="shared" ref="F20:G20" si="7">F21+F23+F22</f>
        <v>6332.21</v>
      </c>
      <c r="G20" s="157">
        <f t="shared" si="7"/>
        <v>4000</v>
      </c>
      <c r="H20" s="157">
        <f t="shared" ref="H20:I20" si="8">H21+H23</f>
        <v>4000</v>
      </c>
      <c r="I20" s="157">
        <f t="shared" si="8"/>
        <v>4000</v>
      </c>
      <c r="J20" s="153">
        <f t="shared" si="3"/>
        <v>0.63169098940180446</v>
      </c>
    </row>
    <row r="21" spans="1:10" s="160" customFormat="1" x14ac:dyDescent="0.25">
      <c r="A21" s="150"/>
      <c r="B21" s="158"/>
      <c r="C21" s="158" t="s">
        <v>46</v>
      </c>
      <c r="D21" s="158" t="s">
        <v>47</v>
      </c>
      <c r="E21" s="159">
        <v>1050.24</v>
      </c>
      <c r="F21" s="152">
        <v>1500</v>
      </c>
      <c r="G21" s="152">
        <v>2000</v>
      </c>
      <c r="H21" s="152">
        <v>2000</v>
      </c>
      <c r="I21" s="152">
        <v>2000</v>
      </c>
      <c r="J21" s="153">
        <f t="shared" si="3"/>
        <v>1.3333333333333333</v>
      </c>
    </row>
    <row r="22" spans="1:10" s="160" customFormat="1" ht="15" customHeight="1" x14ac:dyDescent="0.25">
      <c r="A22" s="150"/>
      <c r="B22" s="158"/>
      <c r="C22" s="158" t="s">
        <v>168</v>
      </c>
      <c r="D22" s="163" t="s">
        <v>166</v>
      </c>
      <c r="E22" s="159">
        <v>128.52000000000001</v>
      </c>
      <c r="F22" s="152">
        <v>2832.21</v>
      </c>
      <c r="G22" s="152">
        <v>0</v>
      </c>
      <c r="H22" s="152">
        <v>0</v>
      </c>
      <c r="I22" s="152">
        <v>0</v>
      </c>
      <c r="J22" s="153">
        <f t="shared" si="3"/>
        <v>0</v>
      </c>
    </row>
    <row r="23" spans="1:10" s="160" customFormat="1" x14ac:dyDescent="0.25">
      <c r="A23" s="150"/>
      <c r="B23" s="158"/>
      <c r="C23" s="158" t="s">
        <v>48</v>
      </c>
      <c r="D23" s="158" t="s">
        <v>49</v>
      </c>
      <c r="E23" s="159">
        <v>10064.030000000001</v>
      </c>
      <c r="F23" s="152">
        <v>2000</v>
      </c>
      <c r="G23" s="152">
        <v>2000</v>
      </c>
      <c r="H23" s="152">
        <v>2000</v>
      </c>
      <c r="I23" s="152">
        <v>2000</v>
      </c>
      <c r="J23" s="153">
        <f t="shared" si="3"/>
        <v>1</v>
      </c>
    </row>
    <row r="24" spans="1:10" ht="15" customHeight="1" x14ac:dyDescent="0.25">
      <c r="A24" s="10"/>
      <c r="B24" s="10">
        <v>67</v>
      </c>
      <c r="C24" s="195" t="s">
        <v>162</v>
      </c>
      <c r="D24" s="196"/>
      <c r="E24" s="64">
        <f>E25+E26+E27+E28</f>
        <v>64260.78</v>
      </c>
      <c r="F24" s="64">
        <f t="shared" ref="F24:I24" si="9">F25+F26+F27+F28</f>
        <v>64899.869999999995</v>
      </c>
      <c r="G24" s="64">
        <f t="shared" si="9"/>
        <v>69136.930000000008</v>
      </c>
      <c r="H24" s="64">
        <f t="shared" si="9"/>
        <v>63591.96</v>
      </c>
      <c r="I24" s="64">
        <f t="shared" si="9"/>
        <v>55507.59</v>
      </c>
      <c r="J24" s="135">
        <f t="shared" si="3"/>
        <v>1.0652861092017598</v>
      </c>
    </row>
    <row r="25" spans="1:10" x14ac:dyDescent="0.25">
      <c r="A25" s="14"/>
      <c r="B25" s="14"/>
      <c r="C25" s="11" t="s">
        <v>50</v>
      </c>
      <c r="D25" s="11" t="s">
        <v>13</v>
      </c>
      <c r="E25" s="73">
        <f>E45+E58+E59+E102</f>
        <v>15059.210000000001</v>
      </c>
      <c r="F25" s="73">
        <f>F45+F58+F59+F102</f>
        <v>13983.6</v>
      </c>
      <c r="G25" s="73">
        <f t="shared" ref="G25:I25" si="10">G45+G58+G59+G102</f>
        <v>19832.129999999997</v>
      </c>
      <c r="H25" s="73">
        <f t="shared" si="10"/>
        <v>14281.8</v>
      </c>
      <c r="I25" s="73">
        <f t="shared" si="10"/>
        <v>6255.75</v>
      </c>
      <c r="J25" s="135">
        <f t="shared" si="3"/>
        <v>1.4182420835836262</v>
      </c>
    </row>
    <row r="26" spans="1:10" x14ac:dyDescent="0.25">
      <c r="A26" s="14"/>
      <c r="B26" s="14"/>
      <c r="C26" s="11" t="s">
        <v>55</v>
      </c>
      <c r="D26" s="11" t="s">
        <v>56</v>
      </c>
      <c r="E26" s="73">
        <f t="shared" ref="E26:F26" si="11">E48+E62+E73+E83+E93+E105</f>
        <v>49148.47</v>
      </c>
      <c r="F26" s="73">
        <f t="shared" si="11"/>
        <v>50809.35</v>
      </c>
      <c r="G26" s="73">
        <f>G48+G62+G73+G83+G93+G105</f>
        <v>49251.839999999997</v>
      </c>
      <c r="H26" s="73">
        <f>H48+H62+H73+H83+H93+H105</f>
        <v>49251.839999999997</v>
      </c>
      <c r="I26" s="73">
        <f>I48+I62+I73+I83+I93+I105</f>
        <v>49251.839999999997</v>
      </c>
      <c r="J26" s="135">
        <f t="shared" si="3"/>
        <v>0.96934599635696972</v>
      </c>
    </row>
    <row r="27" spans="1:10" ht="15" customHeight="1" x14ac:dyDescent="0.25">
      <c r="A27" s="10"/>
      <c r="B27" s="10"/>
      <c r="C27" s="11" t="s">
        <v>43</v>
      </c>
      <c r="D27" s="15" t="s">
        <v>44</v>
      </c>
      <c r="E27" s="67">
        <v>0</v>
      </c>
      <c r="F27" s="67">
        <v>0</v>
      </c>
      <c r="G27" s="67">
        <v>0</v>
      </c>
      <c r="H27" s="67">
        <v>0</v>
      </c>
      <c r="I27" s="67">
        <v>0</v>
      </c>
      <c r="J27" s="135" t="e">
        <f t="shared" si="3"/>
        <v>#DIV/0!</v>
      </c>
    </row>
    <row r="28" spans="1:10" ht="15" customHeight="1" x14ac:dyDescent="0.25">
      <c r="A28" s="10"/>
      <c r="B28" s="10"/>
      <c r="C28" s="11" t="s">
        <v>209</v>
      </c>
      <c r="D28" s="150" t="s">
        <v>204</v>
      </c>
      <c r="E28" s="67">
        <v>53.1</v>
      </c>
      <c r="F28" s="67">
        <f t="shared" ref="F28:I28" si="12">F64</f>
        <v>106.92</v>
      </c>
      <c r="G28" s="67">
        <f t="shared" si="12"/>
        <v>52.96</v>
      </c>
      <c r="H28" s="67">
        <f t="shared" si="12"/>
        <v>58.32</v>
      </c>
      <c r="I28" s="67">
        <f t="shared" si="12"/>
        <v>0</v>
      </c>
      <c r="J28" s="135">
        <f t="shared" si="3"/>
        <v>0.49532360643471757</v>
      </c>
    </row>
    <row r="29" spans="1:10" ht="15" customHeight="1" x14ac:dyDescent="0.25">
      <c r="A29" s="10"/>
      <c r="B29" s="10">
        <v>639</v>
      </c>
      <c r="C29" s="115" t="s">
        <v>211</v>
      </c>
      <c r="D29" s="150" t="s">
        <v>204</v>
      </c>
      <c r="E29" s="67">
        <f t="shared" ref="E29:I29" si="13">E50</f>
        <v>428.72</v>
      </c>
      <c r="F29" s="67">
        <f t="shared" si="13"/>
        <v>1544.83</v>
      </c>
      <c r="G29" s="67">
        <f t="shared" si="13"/>
        <v>799.95</v>
      </c>
      <c r="H29" s="67">
        <f t="shared" si="13"/>
        <v>880.97</v>
      </c>
      <c r="I29" s="67">
        <f t="shared" si="13"/>
        <v>0</v>
      </c>
      <c r="J29" s="135">
        <f t="shared" si="3"/>
        <v>0.51782396768576489</v>
      </c>
    </row>
    <row r="30" spans="1:10" x14ac:dyDescent="0.25">
      <c r="A30" s="10"/>
      <c r="B30" s="25">
        <v>639</v>
      </c>
      <c r="C30" s="11" t="s">
        <v>212</v>
      </c>
      <c r="D30" s="11" t="s">
        <v>208</v>
      </c>
      <c r="E30" s="83">
        <f>'POSEBNI DIO'!E40+'POSEBNI DIO'!E54+'POSEBNI DIO'!E62</f>
        <v>10721.02</v>
      </c>
      <c r="F30" s="83">
        <f>'POSEBNI DIO'!F40+'POSEBNI DIO'!F54+'POSEBNI DIO'!F62</f>
        <v>9359.9700000000012</v>
      </c>
      <c r="G30" s="83">
        <f>'POSEBNI DIO'!G40+'POSEBNI DIO'!G54+'POSEBNI DIO'!G62</f>
        <v>4833.1499999999996</v>
      </c>
      <c r="H30" s="83">
        <f>'POSEBNI DIO'!H40+'POSEBNI DIO'!H54+'POSEBNI DIO'!H62</f>
        <v>5322.68</v>
      </c>
      <c r="I30" s="83">
        <f>'POSEBNI DIO'!I40+'POSEBNI DIO'!I54+'POSEBNI DIO'!I62</f>
        <v>0</v>
      </c>
      <c r="J30" s="135">
        <f t="shared" si="3"/>
        <v>0.51636383449946943</v>
      </c>
    </row>
    <row r="31" spans="1:10" x14ac:dyDescent="0.25">
      <c r="A31" s="10"/>
      <c r="B31" s="25">
        <v>639</v>
      </c>
      <c r="C31" s="11" t="s">
        <v>177</v>
      </c>
      <c r="D31" s="11" t="s">
        <v>169</v>
      </c>
      <c r="E31" s="83">
        <f>'POSEBNI DIO'!E44</f>
        <v>0</v>
      </c>
      <c r="F31" s="83">
        <f>'POSEBNI DIO'!F44</f>
        <v>0</v>
      </c>
      <c r="G31" s="83">
        <f>'POSEBNI DIO'!G44</f>
        <v>0</v>
      </c>
      <c r="H31" s="83">
        <f>'POSEBNI DIO'!H44</f>
        <v>0</v>
      </c>
      <c r="I31" s="83">
        <f>'POSEBNI DIO'!I44</f>
        <v>0</v>
      </c>
      <c r="J31" s="135" t="e">
        <f t="shared" si="3"/>
        <v>#DIV/0!</v>
      </c>
    </row>
    <row r="32" spans="1:10" x14ac:dyDescent="0.25">
      <c r="A32" s="10"/>
      <c r="B32" s="10">
        <v>68</v>
      </c>
      <c r="C32" s="11" t="s">
        <v>46</v>
      </c>
      <c r="D32" s="11" t="s">
        <v>165</v>
      </c>
      <c r="E32" s="73">
        <v>0</v>
      </c>
      <c r="F32" s="73">
        <v>0</v>
      </c>
      <c r="G32" s="73">
        <v>0</v>
      </c>
      <c r="H32" s="73">
        <v>0</v>
      </c>
      <c r="I32" s="73">
        <v>0</v>
      </c>
      <c r="J32" s="135" t="e">
        <f t="shared" si="3"/>
        <v>#DIV/0!</v>
      </c>
    </row>
    <row r="33" spans="1:10" x14ac:dyDescent="0.25">
      <c r="A33" s="12">
        <v>7</v>
      </c>
      <c r="B33" s="13"/>
      <c r="C33" s="13"/>
      <c r="D33" s="23" t="s">
        <v>14</v>
      </c>
      <c r="E33" s="64">
        <f>E34</f>
        <v>0</v>
      </c>
      <c r="F33" s="64">
        <f t="shared" ref="F33:I33" si="14">F34</f>
        <v>0</v>
      </c>
      <c r="G33" s="64">
        <f t="shared" si="14"/>
        <v>0</v>
      </c>
      <c r="H33" s="64">
        <f t="shared" si="14"/>
        <v>0</v>
      </c>
      <c r="I33" s="64">
        <f t="shared" si="14"/>
        <v>0</v>
      </c>
      <c r="J33" s="135" t="e">
        <f t="shared" si="3"/>
        <v>#DIV/0!</v>
      </c>
    </row>
    <row r="34" spans="1:10" x14ac:dyDescent="0.25">
      <c r="A34" s="14"/>
      <c r="B34" s="14">
        <v>72</v>
      </c>
      <c r="C34" s="14"/>
      <c r="D34" s="24" t="s">
        <v>35</v>
      </c>
      <c r="E34" s="65">
        <f>E35</f>
        <v>0</v>
      </c>
      <c r="F34" s="65">
        <f t="shared" ref="F34:I34" si="15">F35</f>
        <v>0</v>
      </c>
      <c r="G34" s="65">
        <f t="shared" si="15"/>
        <v>0</v>
      </c>
      <c r="H34" s="65">
        <f t="shared" si="15"/>
        <v>0</v>
      </c>
      <c r="I34" s="65">
        <f t="shared" si="15"/>
        <v>0</v>
      </c>
      <c r="J34" s="135" t="e">
        <f t="shared" si="3"/>
        <v>#DIV/0!</v>
      </c>
    </row>
    <row r="35" spans="1:10" x14ac:dyDescent="0.25">
      <c r="A35" s="14"/>
      <c r="B35" s="14"/>
      <c r="C35" s="11" t="s">
        <v>51</v>
      </c>
      <c r="D35" s="11" t="s">
        <v>52</v>
      </c>
      <c r="E35" s="73">
        <v>0</v>
      </c>
      <c r="F35" s="59">
        <v>0</v>
      </c>
      <c r="G35" s="59">
        <v>0</v>
      </c>
      <c r="H35" s="59">
        <v>0</v>
      </c>
      <c r="I35" s="59">
        <v>0</v>
      </c>
      <c r="J35" s="135" t="e">
        <f t="shared" si="3"/>
        <v>#DIV/0!</v>
      </c>
    </row>
    <row r="36" spans="1:10" x14ac:dyDescent="0.25">
      <c r="A36" s="79"/>
      <c r="B36" s="79"/>
      <c r="C36" s="80"/>
      <c r="D36" s="80"/>
      <c r="E36" s="81"/>
      <c r="F36" s="82"/>
      <c r="G36" s="82"/>
      <c r="H36" s="82"/>
      <c r="I36" s="82"/>
    </row>
    <row r="37" spans="1:10" ht="6.75" customHeight="1" x14ac:dyDescent="0.25"/>
    <row r="39" spans="1:10" ht="15.75" customHeight="1" x14ac:dyDescent="0.25">
      <c r="A39" s="175" t="s">
        <v>15</v>
      </c>
      <c r="B39" s="175"/>
      <c r="C39" s="175"/>
      <c r="D39" s="175"/>
      <c r="E39" s="175"/>
      <c r="F39" s="175"/>
      <c r="G39" s="175"/>
      <c r="H39" s="175"/>
      <c r="I39" s="175"/>
    </row>
    <row r="40" spans="1:10" ht="18" x14ac:dyDescent="0.25">
      <c r="A40" s="4"/>
      <c r="B40" s="4"/>
      <c r="C40" s="4"/>
      <c r="D40" s="4"/>
      <c r="E40" s="22"/>
      <c r="F40" s="4"/>
      <c r="G40" s="5"/>
      <c r="H40" s="5"/>
      <c r="I40" s="5"/>
    </row>
    <row r="41" spans="1:10" ht="25.5" x14ac:dyDescent="0.25">
      <c r="A41" s="18" t="s">
        <v>9</v>
      </c>
      <c r="B41" s="17" t="s">
        <v>10</v>
      </c>
      <c r="C41" s="17" t="s">
        <v>11</v>
      </c>
      <c r="D41" s="17" t="s">
        <v>16</v>
      </c>
      <c r="E41" s="118" t="s">
        <v>186</v>
      </c>
      <c r="F41" s="18" t="s">
        <v>190</v>
      </c>
      <c r="G41" s="18" t="s">
        <v>187</v>
      </c>
      <c r="H41" s="18" t="s">
        <v>178</v>
      </c>
      <c r="I41" s="18" t="s">
        <v>188</v>
      </c>
      <c r="J41" s="138" t="s">
        <v>189</v>
      </c>
    </row>
    <row r="42" spans="1:10" x14ac:dyDescent="0.25">
      <c r="A42" s="199">
        <v>1</v>
      </c>
      <c r="B42" s="200"/>
      <c r="C42" s="201"/>
      <c r="D42" s="17">
        <v>2</v>
      </c>
      <c r="E42" s="17">
        <v>3</v>
      </c>
      <c r="F42" s="18">
        <v>4</v>
      </c>
      <c r="G42" s="18">
        <v>5</v>
      </c>
      <c r="H42" s="18">
        <v>6</v>
      </c>
      <c r="I42" s="18">
        <v>7</v>
      </c>
      <c r="J42" s="139">
        <v>8</v>
      </c>
    </row>
    <row r="43" spans="1:10" ht="15.75" customHeight="1" x14ac:dyDescent="0.25">
      <c r="A43" s="9">
        <v>3</v>
      </c>
      <c r="B43" s="9"/>
      <c r="C43" s="9"/>
      <c r="D43" s="9" t="s">
        <v>17</v>
      </c>
      <c r="E43" s="64">
        <f t="shared" ref="E43:I43" si="16">E44+E57+E70+E80+E90</f>
        <v>743318.5</v>
      </c>
      <c r="F43" s="64">
        <f t="shared" si="16"/>
        <v>809726.22</v>
      </c>
      <c r="G43" s="64">
        <f t="shared" si="16"/>
        <v>930011.38</v>
      </c>
      <c r="H43" s="64">
        <f t="shared" si="16"/>
        <v>924036.96</v>
      </c>
      <c r="I43" s="64">
        <f t="shared" si="16"/>
        <v>920748.94000000006</v>
      </c>
      <c r="J43" s="135">
        <f>H43/G43</f>
        <v>0.99357597108112805</v>
      </c>
    </row>
    <row r="44" spans="1:10" ht="15.75" customHeight="1" x14ac:dyDescent="0.25">
      <c r="A44" s="9"/>
      <c r="B44" s="14">
        <v>31</v>
      </c>
      <c r="C44" s="14"/>
      <c r="D44" s="14" t="s">
        <v>18</v>
      </c>
      <c r="E44" s="64">
        <f>E45+E46+E48+E49+E51+E53+E54+E55+E56+E50+E52+E47</f>
        <v>619875.36</v>
      </c>
      <c r="F44" s="64">
        <f t="shared" ref="F44:I44" si="17">F45+F46+F48+F49+F51+F53+F54+F55+F56+F50+F52+F47</f>
        <v>672627.72</v>
      </c>
      <c r="G44" s="64">
        <f t="shared" si="17"/>
        <v>793510.59</v>
      </c>
      <c r="H44" s="64">
        <f t="shared" si="17"/>
        <v>799845.04999999993</v>
      </c>
      <c r="I44" s="64">
        <f t="shared" si="17"/>
        <v>795571.15</v>
      </c>
      <c r="J44" s="135">
        <f t="shared" ref="J44:J107" si="18">H44/G44</f>
        <v>1.0079828298195743</v>
      </c>
    </row>
    <row r="45" spans="1:10" x14ac:dyDescent="0.25">
      <c r="A45" s="10"/>
      <c r="B45" s="10"/>
      <c r="C45" s="11" t="s">
        <v>50</v>
      </c>
      <c r="D45" s="11" t="s">
        <v>13</v>
      </c>
      <c r="E45" s="73">
        <f>'POSEBNI DIO'!E24+'POSEBNI DIO'!E32+'POSEBNI DIO'!E38+'POSEBNI DIO'!E49+'POSEBNI DIO'!E60</f>
        <v>12263.150000000001</v>
      </c>
      <c r="F45" s="73">
        <f>'POSEBNI DIO'!F24+'POSEBNI DIO'!F32+'POSEBNI DIO'!F38+'POSEBNI DIO'!F49+'POSEBNI DIO'!F60</f>
        <v>12328.79</v>
      </c>
      <c r="G45" s="73">
        <f>'POSEBNI DIO'!G24+'POSEBNI DIO'!G32+'POSEBNI DIO'!G38+'POSEBNI DIO'!G49+'POSEBNI DIO'!G60</f>
        <v>18177.599999999999</v>
      </c>
      <c r="H45" s="73">
        <f>'POSEBNI DIO'!H24+'POSEBNI DIO'!H32+'POSEBNI DIO'!H38+'POSEBNI DIO'!H49+'POSEBNI DIO'!H60</f>
        <v>12971.91</v>
      </c>
      <c r="I45" s="73">
        <f>'POSEBNI DIO'!I24+'POSEBNI DIO'!I32+'POSEBNI DIO'!I38+'POSEBNI DIO'!I49+'POSEBNI DIO'!I60</f>
        <v>5571.15</v>
      </c>
      <c r="J45" s="135">
        <f t="shared" si="18"/>
        <v>0.71362060998151577</v>
      </c>
    </row>
    <row r="46" spans="1:10" x14ac:dyDescent="0.25">
      <c r="A46" s="10"/>
      <c r="B46" s="10"/>
      <c r="C46" s="16" t="s">
        <v>46</v>
      </c>
      <c r="D46" s="16" t="s">
        <v>47</v>
      </c>
      <c r="E46" s="66">
        <f>'POSEBNI DIO'!E86</f>
        <v>0</v>
      </c>
      <c r="F46" s="66">
        <f>'POSEBNI DIO'!F86</f>
        <v>0</v>
      </c>
      <c r="G46" s="66">
        <f>'POSEBNI DIO'!G86</f>
        <v>0</v>
      </c>
      <c r="H46" s="66">
        <f>'POSEBNI DIO'!H86</f>
        <v>0</v>
      </c>
      <c r="I46" s="66">
        <f>'POSEBNI DIO'!I86</f>
        <v>0</v>
      </c>
      <c r="J46" s="135" t="e">
        <f t="shared" si="18"/>
        <v>#DIV/0!</v>
      </c>
    </row>
    <row r="47" spans="1:10" x14ac:dyDescent="0.25">
      <c r="A47" s="10"/>
      <c r="B47" s="10"/>
      <c r="C47" s="114" t="s">
        <v>46</v>
      </c>
      <c r="D47" s="16" t="s">
        <v>166</v>
      </c>
      <c r="E47" s="66">
        <f>'POSEBNI DIO'!E91</f>
        <v>0</v>
      </c>
      <c r="F47" s="66">
        <f>'POSEBNI DIO'!F91</f>
        <v>0</v>
      </c>
      <c r="G47" s="66">
        <f>'POSEBNI DIO'!G91</f>
        <v>0</v>
      </c>
      <c r="H47" s="66">
        <f>'POSEBNI DIO'!H91</f>
        <v>0</v>
      </c>
      <c r="I47" s="66">
        <f>'POSEBNI DIO'!I91</f>
        <v>0</v>
      </c>
      <c r="J47" s="135" t="e">
        <f t="shared" si="18"/>
        <v>#DIV/0!</v>
      </c>
    </row>
    <row r="48" spans="1:10" x14ac:dyDescent="0.25">
      <c r="A48" s="14"/>
      <c r="B48" s="14"/>
      <c r="C48" s="11" t="s">
        <v>55</v>
      </c>
      <c r="D48" s="11" t="s">
        <v>56</v>
      </c>
      <c r="E48" s="73">
        <f>'POSEBNI DIO'!E19</f>
        <v>0</v>
      </c>
      <c r="F48" s="73">
        <f>'POSEBNI DIO'!F19</f>
        <v>0</v>
      </c>
      <c r="G48" s="73">
        <f>'POSEBNI DIO'!G19</f>
        <v>0</v>
      </c>
      <c r="H48" s="73">
        <f>'POSEBNI DIO'!H19</f>
        <v>0</v>
      </c>
      <c r="I48" s="73">
        <f>'POSEBNI DIO'!I19</f>
        <v>0</v>
      </c>
      <c r="J48" s="135" t="e">
        <f t="shared" si="18"/>
        <v>#DIV/0!</v>
      </c>
    </row>
    <row r="49" spans="1:10" ht="15" customHeight="1" x14ac:dyDescent="0.25">
      <c r="A49" s="10"/>
      <c r="B49" s="10"/>
      <c r="C49" s="11" t="s">
        <v>43</v>
      </c>
      <c r="D49" s="15" t="s">
        <v>44</v>
      </c>
      <c r="E49" s="67">
        <v>0</v>
      </c>
      <c r="F49" s="59">
        <v>0</v>
      </c>
      <c r="G49" s="59">
        <v>0</v>
      </c>
      <c r="H49" s="59">
        <v>0</v>
      </c>
      <c r="I49" s="59">
        <v>0</v>
      </c>
      <c r="J49" s="135" t="e">
        <f t="shared" si="18"/>
        <v>#DIV/0!</v>
      </c>
    </row>
    <row r="50" spans="1:10" ht="15" customHeight="1" x14ac:dyDescent="0.25">
      <c r="A50" s="10"/>
      <c r="B50" s="10"/>
      <c r="C50" s="11" t="s">
        <v>209</v>
      </c>
      <c r="D50" s="150" t="s">
        <v>204</v>
      </c>
      <c r="E50" s="67">
        <f>'POSEBNI DIO'!E52</f>
        <v>428.72</v>
      </c>
      <c r="F50" s="67">
        <f>'POSEBNI DIO'!F52</f>
        <v>1544.83</v>
      </c>
      <c r="G50" s="67">
        <f>'POSEBNI DIO'!G52</f>
        <v>799.95</v>
      </c>
      <c r="H50" s="67">
        <f>'POSEBNI DIO'!H52</f>
        <v>880.97</v>
      </c>
      <c r="I50" s="67">
        <f>'POSEBNI DIO'!I52</f>
        <v>0</v>
      </c>
      <c r="J50" s="135">
        <f t="shared" si="18"/>
        <v>1.1012813300831301</v>
      </c>
    </row>
    <row r="51" spans="1:10" x14ac:dyDescent="0.25">
      <c r="A51" s="10"/>
      <c r="B51" s="25"/>
      <c r="C51" s="11" t="s">
        <v>212</v>
      </c>
      <c r="D51" s="11" t="s">
        <v>208</v>
      </c>
      <c r="E51" s="73">
        <f>'POSEBNI DIO'!E42+'POSEBNI DIO'!E56+'POSEBNI DIO'!E64</f>
        <v>5815.71</v>
      </c>
      <c r="F51" s="73">
        <f>'POSEBNI DIO'!F42+'POSEBNI DIO'!F56+'POSEBNI DIO'!F64</f>
        <v>8754.1</v>
      </c>
      <c r="G51" s="73">
        <f>'POSEBNI DIO'!G42+'POSEBNI DIO'!G56+'POSEBNI DIO'!G64</f>
        <v>4533.04</v>
      </c>
      <c r="H51" s="73">
        <f>'POSEBNI DIO'!H42+'POSEBNI DIO'!H56+'POSEBNI DIO'!H64</f>
        <v>4992.17</v>
      </c>
      <c r="I51" s="73">
        <f>'POSEBNI DIO'!I42+'POSEBNI DIO'!I56+'POSEBNI DIO'!I64</f>
        <v>0</v>
      </c>
      <c r="J51" s="135">
        <f t="shared" si="18"/>
        <v>1.101285230220779</v>
      </c>
    </row>
    <row r="52" spans="1:10" x14ac:dyDescent="0.25">
      <c r="A52" s="10"/>
      <c r="B52" s="25"/>
      <c r="C52" s="11" t="s">
        <v>53</v>
      </c>
      <c r="D52" s="11" t="s">
        <v>173</v>
      </c>
      <c r="E52" s="73">
        <f>'POSEBNI DIO'!E44</f>
        <v>0</v>
      </c>
      <c r="F52" s="73">
        <f>'POSEBNI DIO'!F44</f>
        <v>0</v>
      </c>
      <c r="G52" s="73">
        <f>'POSEBNI DIO'!G44</f>
        <v>0</v>
      </c>
      <c r="H52" s="73">
        <f>'POSEBNI DIO'!H44</f>
        <v>0</v>
      </c>
      <c r="I52" s="73">
        <f>'POSEBNI DIO'!I44</f>
        <v>0</v>
      </c>
      <c r="J52" s="135" t="e">
        <f t="shared" si="18"/>
        <v>#DIV/0!</v>
      </c>
    </row>
    <row r="53" spans="1:10" x14ac:dyDescent="0.25">
      <c r="A53" s="10"/>
      <c r="B53" s="10"/>
      <c r="C53" s="11" t="s">
        <v>213</v>
      </c>
      <c r="D53" s="11" t="s">
        <v>215</v>
      </c>
      <c r="E53" s="73">
        <f>'POSEBNI DIO'!E103</f>
        <v>601367.78</v>
      </c>
      <c r="F53" s="73">
        <f>'POSEBNI DIO'!F103</f>
        <v>650000</v>
      </c>
      <c r="G53" s="73">
        <f>'POSEBNI DIO'!G103</f>
        <v>770000</v>
      </c>
      <c r="H53" s="73">
        <f>'POSEBNI DIO'!H103</f>
        <v>780000</v>
      </c>
      <c r="I53" s="73">
        <f>'POSEBNI DIO'!I103</f>
        <v>790000</v>
      </c>
      <c r="J53" s="135">
        <f t="shared" si="18"/>
        <v>1.0129870129870129</v>
      </c>
    </row>
    <row r="54" spans="1:10" x14ac:dyDescent="0.25">
      <c r="A54" s="10"/>
      <c r="B54" s="25"/>
      <c r="C54" s="11" t="s">
        <v>210</v>
      </c>
      <c r="D54" s="150" t="s">
        <v>206</v>
      </c>
      <c r="E54" s="73">
        <v>0</v>
      </c>
      <c r="F54" s="59">
        <v>0</v>
      </c>
      <c r="G54" s="59">
        <v>0</v>
      </c>
      <c r="H54" s="59">
        <v>0</v>
      </c>
      <c r="I54" s="59">
        <v>0</v>
      </c>
      <c r="J54" s="135" t="e">
        <f t="shared" si="18"/>
        <v>#DIV/0!</v>
      </c>
    </row>
    <row r="55" spans="1:10" s="37" customFormat="1" x14ac:dyDescent="0.25">
      <c r="A55" s="11"/>
      <c r="B55" s="16"/>
      <c r="C55" s="16" t="s">
        <v>48</v>
      </c>
      <c r="D55" s="16" t="s">
        <v>49</v>
      </c>
      <c r="E55" s="66">
        <f>'POSEBNI DIO'!E109</f>
        <v>0</v>
      </c>
      <c r="F55" s="66">
        <f>'POSEBNI DIO'!F109</f>
        <v>0</v>
      </c>
      <c r="G55" s="66">
        <f>'POSEBNI DIO'!G109</f>
        <v>0</v>
      </c>
      <c r="H55" s="66">
        <v>1000</v>
      </c>
      <c r="I55" s="66">
        <f>'POSEBNI DIO'!I109</f>
        <v>0</v>
      </c>
      <c r="J55" s="135" t="e">
        <f t="shared" si="18"/>
        <v>#DIV/0!</v>
      </c>
    </row>
    <row r="56" spans="1:10" x14ac:dyDescent="0.25">
      <c r="A56" s="14"/>
      <c r="B56" s="14"/>
      <c r="C56" s="11" t="s">
        <v>51</v>
      </c>
      <c r="D56" s="11" t="s">
        <v>52</v>
      </c>
      <c r="E56" s="73">
        <v>0</v>
      </c>
      <c r="F56" s="59">
        <v>0</v>
      </c>
      <c r="G56" s="59">
        <v>0</v>
      </c>
      <c r="H56" s="59">
        <v>0</v>
      </c>
      <c r="I56" s="59">
        <v>0</v>
      </c>
      <c r="J56" s="135" t="e">
        <f t="shared" si="18"/>
        <v>#DIV/0!</v>
      </c>
    </row>
    <row r="57" spans="1:10" x14ac:dyDescent="0.25">
      <c r="A57" s="10"/>
      <c r="B57" s="10">
        <v>32</v>
      </c>
      <c r="C57" s="11"/>
      <c r="D57" s="10" t="s">
        <v>30</v>
      </c>
      <c r="E57" s="75">
        <f>E58+E60+E62+E63+E64+E65+E66+E67+E68+E69+E59+E61</f>
        <v>122784.47</v>
      </c>
      <c r="F57" s="75">
        <f t="shared" ref="F57:H57" si="19">F58+F60+F62+F63+F64+F65+F66+F67+F68+F69+F59+F61</f>
        <v>136355.49999999997</v>
      </c>
      <c r="G57" s="75">
        <f t="shared" si="19"/>
        <v>135757.79</v>
      </c>
      <c r="H57" s="75">
        <f t="shared" si="19"/>
        <v>123448.91</v>
      </c>
      <c r="I57" s="75">
        <f t="shared" ref="I57" si="20">I58+I60+I62+I63+I64+I65+I66+I67+I68+I69+I59+I61</f>
        <v>124434.79000000001</v>
      </c>
      <c r="J57" s="135">
        <f t="shared" si="18"/>
        <v>0.90933205379963833</v>
      </c>
    </row>
    <row r="58" spans="1:10" x14ac:dyDescent="0.25">
      <c r="A58" s="10"/>
      <c r="B58" s="10"/>
      <c r="C58" s="11" t="s">
        <v>50</v>
      </c>
      <c r="D58" s="11" t="s">
        <v>13</v>
      </c>
      <c r="E58" s="73">
        <f>'POSEBNI DIO'!E13+'POSEBNI DIO'!E25+'POSEBNI DIO'!E39+'POSEBNI DIO'!E50+'POSEBNI DIO'!E77</f>
        <v>2796.06</v>
      </c>
      <c r="F58" s="73">
        <f>'POSEBNI DIO'!F13+'POSEBNI DIO'!F25+'POSEBNI DIO'!F39+'POSEBNI DIO'!F50+'POSEBNI DIO'!F61</f>
        <v>1654.81</v>
      </c>
      <c r="G58" s="73">
        <f>'POSEBNI DIO'!G13+'POSEBNI DIO'!G25+'POSEBNI DIO'!G39+'POSEBNI DIO'!G50+'POSEBNI DIO'!G61</f>
        <v>1654.5300000000002</v>
      </c>
      <c r="H58" s="73">
        <f>'POSEBNI DIO'!H13+'POSEBNI DIO'!H25+'POSEBNI DIO'!H39+'POSEBNI DIO'!H50+'POSEBNI DIO'!H61</f>
        <v>1309.8899999999999</v>
      </c>
      <c r="I58" s="73">
        <f>'POSEBNI DIO'!I13+'POSEBNI DIO'!I25+'POSEBNI DIO'!I39+'POSEBNI DIO'!I50+'POSEBNI DIO'!I61</f>
        <v>684.6</v>
      </c>
      <c r="J58" s="135">
        <f t="shared" si="18"/>
        <v>0.79169915323384876</v>
      </c>
    </row>
    <row r="59" spans="1:10" x14ac:dyDescent="0.25">
      <c r="A59" s="10"/>
      <c r="B59" s="10"/>
      <c r="C59" s="11" t="s">
        <v>50</v>
      </c>
      <c r="D59" s="11" t="s">
        <v>172</v>
      </c>
      <c r="E59" s="73">
        <v>0</v>
      </c>
      <c r="F59" s="73">
        <v>0</v>
      </c>
      <c r="G59" s="73">
        <v>0</v>
      </c>
      <c r="H59" s="73">
        <v>0</v>
      </c>
      <c r="I59" s="73">
        <f>'POSEBNI DIO'!I15</f>
        <v>0</v>
      </c>
      <c r="J59" s="135" t="e">
        <f t="shared" si="18"/>
        <v>#DIV/0!</v>
      </c>
    </row>
    <row r="60" spans="1:10" x14ac:dyDescent="0.25">
      <c r="A60" s="10"/>
      <c r="B60" s="10"/>
      <c r="C60" s="16" t="s">
        <v>46</v>
      </c>
      <c r="D60" s="16" t="s">
        <v>47</v>
      </c>
      <c r="E60" s="66">
        <f>'POSEBNI DIO'!E87+'POSEBNI DIO'!E116</f>
        <v>435.53</v>
      </c>
      <c r="F60" s="66">
        <f>'POSEBNI DIO'!F87+'POSEBNI DIO'!F116</f>
        <v>1501</v>
      </c>
      <c r="G60" s="66">
        <f>'POSEBNI DIO'!G87+'POSEBNI DIO'!G116</f>
        <v>2001</v>
      </c>
      <c r="H60" s="66">
        <f>'POSEBNI DIO'!H87+'POSEBNI DIO'!H116</f>
        <v>2001</v>
      </c>
      <c r="I60" s="66">
        <f>'POSEBNI DIO'!I87+'POSEBNI DIO'!I116</f>
        <v>2001</v>
      </c>
      <c r="J60" s="135">
        <f t="shared" si="18"/>
        <v>1</v>
      </c>
    </row>
    <row r="61" spans="1:10" x14ac:dyDescent="0.25">
      <c r="A61" s="10"/>
      <c r="B61" s="10"/>
      <c r="C61" s="114" t="s">
        <v>46</v>
      </c>
      <c r="D61" s="16" t="s">
        <v>166</v>
      </c>
      <c r="E61" s="66">
        <f>'POSEBNI DIO'!E92+'POSEBNI DIO'!E121</f>
        <v>176.47000000000003</v>
      </c>
      <c r="F61" s="66">
        <f>'POSEBNI DIO'!F92+'POSEBNI DIO'!F121</f>
        <v>2832.21</v>
      </c>
      <c r="G61" s="66">
        <f>'POSEBNI DIO'!G92+'POSEBNI DIO'!G121</f>
        <v>0</v>
      </c>
      <c r="H61" s="66">
        <f>'POSEBNI DIO'!H92+'POSEBNI DIO'!H121</f>
        <v>0</v>
      </c>
      <c r="I61" s="66">
        <f>'POSEBNI DIO'!I92+'POSEBNI DIO'!I121</f>
        <v>0</v>
      </c>
      <c r="J61" s="135" t="e">
        <f t="shared" si="18"/>
        <v>#DIV/0!</v>
      </c>
    </row>
    <row r="62" spans="1:10" x14ac:dyDescent="0.25">
      <c r="A62" s="14"/>
      <c r="B62" s="14"/>
      <c r="C62" s="11" t="s">
        <v>55</v>
      </c>
      <c r="D62" s="11" t="s">
        <v>56</v>
      </c>
      <c r="E62" s="73">
        <f>'POSEBNI DIO'!E20+'POSEBNI DIO'!E95+'POSEBNI DIO'!E126+'POSEBNI DIO'!E138</f>
        <v>47552.69</v>
      </c>
      <c r="F62" s="73">
        <f>'POSEBNI DIO'!F20+'POSEBNI DIO'!F95+'POSEBNI DIO'!F126+'POSEBNI DIO'!F138</f>
        <v>50309.35</v>
      </c>
      <c r="G62" s="73">
        <f>'POSEBNI DIO'!G20+'POSEBNI DIO'!G95+'POSEBNI DIO'!G126+'POSEBNI DIO'!G138</f>
        <v>48751.839999999997</v>
      </c>
      <c r="H62" s="73">
        <f>'POSEBNI DIO'!H20+'POSEBNI DIO'!H95+'POSEBNI DIO'!H126+'POSEBNI DIO'!H138</f>
        <v>48751.839999999997</v>
      </c>
      <c r="I62" s="73">
        <f>'POSEBNI DIO'!I20+'POSEBNI DIO'!I95+'POSEBNI DIO'!I126+'POSEBNI DIO'!I138</f>
        <v>48751.839999999997</v>
      </c>
      <c r="J62" s="135">
        <f t="shared" si="18"/>
        <v>1</v>
      </c>
    </row>
    <row r="63" spans="1:10" ht="15" customHeight="1" x14ac:dyDescent="0.25">
      <c r="A63" s="10"/>
      <c r="B63" s="10"/>
      <c r="C63" s="11" t="s">
        <v>43</v>
      </c>
      <c r="D63" s="15" t="s">
        <v>44</v>
      </c>
      <c r="E63" s="67">
        <f>'POSEBNI DIO'!E99</f>
        <v>3798.5</v>
      </c>
      <c r="F63" s="67">
        <f>'POSEBNI DIO'!F99</f>
        <v>1396.58</v>
      </c>
      <c r="G63" s="67">
        <f>'POSEBNI DIO'!G99</f>
        <v>0</v>
      </c>
      <c r="H63" s="67">
        <f>'POSEBNI DIO'!H99</f>
        <v>0</v>
      </c>
      <c r="I63" s="67">
        <f>'POSEBNI DIO'!I99</f>
        <v>0</v>
      </c>
      <c r="J63" s="135" t="e">
        <f t="shared" si="18"/>
        <v>#DIV/0!</v>
      </c>
    </row>
    <row r="64" spans="1:10" x14ac:dyDescent="0.25">
      <c r="A64" s="10"/>
      <c r="B64" s="10"/>
      <c r="C64" s="11" t="s">
        <v>209</v>
      </c>
      <c r="D64" s="150" t="s">
        <v>204</v>
      </c>
      <c r="E64" s="67">
        <f>'POSEBNI DIO'!E73+'POSEBNI DIO'!E53</f>
        <v>53.1</v>
      </c>
      <c r="F64" s="67">
        <f>'POSEBNI DIO'!F73+'POSEBNI DIO'!F53</f>
        <v>106.92</v>
      </c>
      <c r="G64" s="67">
        <f>'POSEBNI DIO'!G73+'POSEBNI DIO'!G53</f>
        <v>52.96</v>
      </c>
      <c r="H64" s="67">
        <f>'POSEBNI DIO'!H73+'POSEBNI DIO'!H53</f>
        <v>58.32</v>
      </c>
      <c r="I64" s="67">
        <f>'POSEBNI DIO'!I73+'POSEBNI DIO'!I53</f>
        <v>0</v>
      </c>
      <c r="J64" s="135">
        <f t="shared" si="18"/>
        <v>1.1012084592145015</v>
      </c>
    </row>
    <row r="65" spans="1:10" x14ac:dyDescent="0.25">
      <c r="A65" s="10"/>
      <c r="B65" s="25"/>
      <c r="C65" s="11" t="s">
        <v>212</v>
      </c>
      <c r="D65" s="11" t="s">
        <v>208</v>
      </c>
      <c r="E65" s="73">
        <f>'POSEBNI DIO'!E43+'POSEBNI DIO'!E57+'POSEBNI DIO'!E65</f>
        <v>4905.3100000000004</v>
      </c>
      <c r="F65" s="73">
        <f>'POSEBNI DIO'!F43+'POSEBNI DIO'!F57+'POSEBNI DIO'!F65</f>
        <v>605.86999999999989</v>
      </c>
      <c r="G65" s="73">
        <f>'POSEBNI DIO'!G43+'POSEBNI DIO'!G57+'POSEBNI DIO'!G65</f>
        <v>300.11</v>
      </c>
      <c r="H65" s="73">
        <f>'POSEBNI DIO'!H43+'POSEBNI DIO'!H57+'POSEBNI DIO'!H65</f>
        <v>330.51</v>
      </c>
      <c r="I65" s="73">
        <f>'POSEBNI DIO'!I43+'POSEBNI DIO'!I57+'POSEBNI DIO'!I65</f>
        <v>0</v>
      </c>
      <c r="J65" s="135">
        <f t="shared" si="18"/>
        <v>1.1012961913964878</v>
      </c>
    </row>
    <row r="66" spans="1:10" x14ac:dyDescent="0.25">
      <c r="A66" s="10"/>
      <c r="B66" s="10"/>
      <c r="C66" s="11" t="s">
        <v>213</v>
      </c>
      <c r="D66" s="11" t="s">
        <v>215</v>
      </c>
      <c r="E66" s="73">
        <f>'POSEBNI DIO'!E104+'POSEBNI DIO'!E34+'POSEBNI DIO'!E81</f>
        <v>53039.119999999995</v>
      </c>
      <c r="F66" s="73">
        <f>'POSEBNI DIO'!F104+'POSEBNI DIO'!F34+'POSEBNI DIO'!F106</f>
        <v>64261.42</v>
      </c>
      <c r="G66" s="73">
        <f>'POSEBNI DIO'!G104+'POSEBNI DIO'!G34</f>
        <v>69997.350000000006</v>
      </c>
      <c r="H66" s="73">
        <f>'POSEBNI DIO'!H104+'POSEBNI DIO'!H34</f>
        <v>69997.350000000006</v>
      </c>
      <c r="I66" s="73">
        <f>'POSEBNI DIO'!I104+'POSEBNI DIO'!I34</f>
        <v>71997.350000000006</v>
      </c>
      <c r="J66" s="135">
        <f t="shared" si="18"/>
        <v>1</v>
      </c>
    </row>
    <row r="67" spans="1:10" x14ac:dyDescent="0.25">
      <c r="A67" s="10"/>
      <c r="B67" s="25"/>
      <c r="C67" s="11" t="s">
        <v>210</v>
      </c>
      <c r="D67" s="150" t="s">
        <v>206</v>
      </c>
      <c r="E67" s="73">
        <v>9000.74</v>
      </c>
      <c r="F67" s="59">
        <v>12195.54</v>
      </c>
      <c r="G67" s="59">
        <v>12000</v>
      </c>
      <c r="H67" s="59">
        <v>0</v>
      </c>
      <c r="I67" s="59">
        <v>0</v>
      </c>
      <c r="J67" s="135">
        <f t="shared" si="18"/>
        <v>0</v>
      </c>
    </row>
    <row r="68" spans="1:10" s="37" customFormat="1" x14ac:dyDescent="0.25">
      <c r="A68" s="11"/>
      <c r="B68" s="16"/>
      <c r="C68" s="16" t="s">
        <v>48</v>
      </c>
      <c r="D68" s="16" t="s">
        <v>49</v>
      </c>
      <c r="E68" s="66">
        <f>'POSEBNI DIO'!E110</f>
        <v>1026.95</v>
      </c>
      <c r="F68" s="66">
        <f>'POSEBNI DIO'!F110</f>
        <v>1491.8</v>
      </c>
      <c r="G68" s="66">
        <f>'POSEBNI DIO'!G110</f>
        <v>1000</v>
      </c>
      <c r="H68" s="66">
        <f>'POSEBNI DIO'!H110</f>
        <v>1000</v>
      </c>
      <c r="I68" s="66">
        <f>'POSEBNI DIO'!I110</f>
        <v>1000</v>
      </c>
      <c r="J68" s="135">
        <f t="shared" si="18"/>
        <v>1</v>
      </c>
    </row>
    <row r="69" spans="1:10" x14ac:dyDescent="0.25">
      <c r="A69" s="14"/>
      <c r="B69" s="14"/>
      <c r="C69" s="11" t="s">
        <v>51</v>
      </c>
      <c r="D69" s="11" t="s">
        <v>52</v>
      </c>
      <c r="E69" s="73">
        <v>0</v>
      </c>
      <c r="F69" s="59">
        <v>0</v>
      </c>
      <c r="G69" s="59">
        <v>0</v>
      </c>
      <c r="H69" s="59">
        <v>0</v>
      </c>
      <c r="I69" s="59">
        <v>0</v>
      </c>
      <c r="J69" s="135" t="e">
        <f t="shared" si="18"/>
        <v>#DIV/0!</v>
      </c>
    </row>
    <row r="70" spans="1:10" x14ac:dyDescent="0.25">
      <c r="A70" s="10"/>
      <c r="B70" s="10">
        <v>34</v>
      </c>
      <c r="C70" s="11"/>
      <c r="D70" s="10" t="s">
        <v>57</v>
      </c>
      <c r="E70" s="75">
        <f>E72+E71+E73+E74+E75+E76+E77+E78+E79</f>
        <v>415.78</v>
      </c>
      <c r="F70" s="75">
        <f t="shared" ref="F70:H70" si="21">F72+F71+F73+F74+F75+F76+F77+F78+F79</f>
        <v>500</v>
      </c>
      <c r="G70" s="75">
        <f t="shared" si="21"/>
        <v>500</v>
      </c>
      <c r="H70" s="75">
        <f t="shared" si="21"/>
        <v>500</v>
      </c>
      <c r="I70" s="75">
        <f t="shared" ref="I70" si="22">I72+I71+I73+I74+I75+I76+I77+I78+I79</f>
        <v>500</v>
      </c>
      <c r="J70" s="135">
        <f t="shared" si="18"/>
        <v>1</v>
      </c>
    </row>
    <row r="71" spans="1:10" x14ac:dyDescent="0.25">
      <c r="A71" s="10"/>
      <c r="B71" s="10"/>
      <c r="C71" s="11" t="s">
        <v>50</v>
      </c>
      <c r="D71" s="11" t="s">
        <v>13</v>
      </c>
      <c r="E71" s="73">
        <v>0</v>
      </c>
      <c r="F71" s="59">
        <v>0</v>
      </c>
      <c r="G71" s="59">
        <v>0</v>
      </c>
      <c r="H71" s="59">
        <v>0</v>
      </c>
      <c r="I71" s="59">
        <v>0</v>
      </c>
      <c r="J71" s="135" t="e">
        <f t="shared" si="18"/>
        <v>#DIV/0!</v>
      </c>
    </row>
    <row r="72" spans="1:10" x14ac:dyDescent="0.25">
      <c r="A72" s="10"/>
      <c r="B72" s="10"/>
      <c r="C72" s="16" t="s">
        <v>46</v>
      </c>
      <c r="D72" s="16" t="s">
        <v>47</v>
      </c>
      <c r="E72" s="66">
        <f>'POSEBNI DIO'!E88</f>
        <v>0</v>
      </c>
      <c r="F72" s="66">
        <f>'POSEBNI DIO'!F88</f>
        <v>0</v>
      </c>
      <c r="G72" s="66">
        <f>'POSEBNI DIO'!G88</f>
        <v>0</v>
      </c>
      <c r="H72" s="66">
        <f>'POSEBNI DIO'!H88</f>
        <v>0</v>
      </c>
      <c r="I72" s="66">
        <f>'POSEBNI DIO'!I88</f>
        <v>0</v>
      </c>
      <c r="J72" s="135" t="e">
        <f t="shared" si="18"/>
        <v>#DIV/0!</v>
      </c>
    </row>
    <row r="73" spans="1:10" x14ac:dyDescent="0.25">
      <c r="A73" s="14"/>
      <c r="B73" s="14"/>
      <c r="C73" s="11" t="s">
        <v>55</v>
      </c>
      <c r="D73" s="11" t="s">
        <v>56</v>
      </c>
      <c r="E73" s="73">
        <f>'POSEBNI DIO'!E96</f>
        <v>415.78</v>
      </c>
      <c r="F73" s="73">
        <f>'POSEBNI DIO'!F96</f>
        <v>500</v>
      </c>
      <c r="G73" s="73">
        <f>'POSEBNI DIO'!G96</f>
        <v>500</v>
      </c>
      <c r="H73" s="73">
        <f>'POSEBNI DIO'!H96</f>
        <v>500</v>
      </c>
      <c r="I73" s="73">
        <f>'POSEBNI DIO'!I96</f>
        <v>500</v>
      </c>
      <c r="J73" s="135">
        <f t="shared" si="18"/>
        <v>1</v>
      </c>
    </row>
    <row r="74" spans="1:10" ht="15" customHeight="1" x14ac:dyDescent="0.25">
      <c r="A74" s="10"/>
      <c r="B74" s="10"/>
      <c r="C74" s="11" t="s">
        <v>43</v>
      </c>
      <c r="D74" s="15" t="s">
        <v>44</v>
      </c>
      <c r="E74" s="67">
        <v>0</v>
      </c>
      <c r="F74" s="59">
        <v>0</v>
      </c>
      <c r="G74" s="59">
        <v>0</v>
      </c>
      <c r="H74" s="59">
        <v>0</v>
      </c>
      <c r="I74" s="59">
        <v>0</v>
      </c>
      <c r="J74" s="135" t="e">
        <f t="shared" si="18"/>
        <v>#DIV/0!</v>
      </c>
    </row>
    <row r="75" spans="1:10" x14ac:dyDescent="0.25">
      <c r="A75" s="10"/>
      <c r="B75" s="25"/>
      <c r="C75" s="11" t="s">
        <v>212</v>
      </c>
      <c r="D75" s="11" t="s">
        <v>208</v>
      </c>
      <c r="E75" s="73">
        <v>0</v>
      </c>
      <c r="F75" s="59">
        <v>0</v>
      </c>
      <c r="G75" s="59">
        <v>0</v>
      </c>
      <c r="H75" s="59">
        <v>0</v>
      </c>
      <c r="I75" s="59">
        <v>0</v>
      </c>
      <c r="J75" s="135" t="e">
        <f t="shared" si="18"/>
        <v>#DIV/0!</v>
      </c>
    </row>
    <row r="76" spans="1:10" x14ac:dyDescent="0.25">
      <c r="A76" s="10"/>
      <c r="B76" s="10"/>
      <c r="C76" s="11" t="s">
        <v>213</v>
      </c>
      <c r="D76" s="11" t="s">
        <v>215</v>
      </c>
      <c r="E76" s="73">
        <f>'POSEBNI DIO'!E105</f>
        <v>0</v>
      </c>
      <c r="F76" s="73">
        <v>0</v>
      </c>
      <c r="G76" s="73">
        <f>'POSEBNI DIO'!G105</f>
        <v>0</v>
      </c>
      <c r="H76" s="73">
        <f>'POSEBNI DIO'!H105</f>
        <v>0</v>
      </c>
      <c r="I76" s="73">
        <f>'POSEBNI DIO'!I105</f>
        <v>0</v>
      </c>
      <c r="J76" s="135" t="e">
        <f t="shared" si="18"/>
        <v>#DIV/0!</v>
      </c>
    </row>
    <row r="77" spans="1:10" x14ac:dyDescent="0.25">
      <c r="A77" s="10"/>
      <c r="B77" s="25"/>
      <c r="C77" s="11" t="s">
        <v>210</v>
      </c>
      <c r="D77" s="150" t="s">
        <v>206</v>
      </c>
      <c r="E77" s="73">
        <v>0</v>
      </c>
      <c r="F77" s="59">
        <v>0</v>
      </c>
      <c r="G77" s="59">
        <v>0</v>
      </c>
      <c r="H77" s="59">
        <v>0</v>
      </c>
      <c r="I77" s="59">
        <v>0</v>
      </c>
      <c r="J77" s="135" t="e">
        <f t="shared" si="18"/>
        <v>#DIV/0!</v>
      </c>
    </row>
    <row r="78" spans="1:10" s="37" customFormat="1" x14ac:dyDescent="0.25">
      <c r="A78" s="11"/>
      <c r="B78" s="16"/>
      <c r="C78" s="16" t="s">
        <v>48</v>
      </c>
      <c r="D78" s="16" t="s">
        <v>49</v>
      </c>
      <c r="E78" s="66">
        <v>0</v>
      </c>
      <c r="F78" s="72">
        <v>0</v>
      </c>
      <c r="G78" s="72">
        <v>0</v>
      </c>
      <c r="H78" s="72">
        <v>0</v>
      </c>
      <c r="I78" s="72">
        <v>0</v>
      </c>
      <c r="J78" s="135" t="e">
        <f t="shared" si="18"/>
        <v>#DIV/0!</v>
      </c>
    </row>
    <row r="79" spans="1:10" x14ac:dyDescent="0.25">
      <c r="A79" s="14"/>
      <c r="B79" s="14"/>
      <c r="C79" s="11" t="s">
        <v>51</v>
      </c>
      <c r="D79" s="11" t="s">
        <v>52</v>
      </c>
      <c r="E79" s="73">
        <v>0</v>
      </c>
      <c r="F79" s="59">
        <v>0</v>
      </c>
      <c r="G79" s="59">
        <v>0</v>
      </c>
      <c r="H79" s="59">
        <v>0</v>
      </c>
      <c r="I79" s="59">
        <v>0</v>
      </c>
      <c r="J79" s="135" t="e">
        <f t="shared" si="18"/>
        <v>#DIV/0!</v>
      </c>
    </row>
    <row r="80" spans="1:10" x14ac:dyDescent="0.25">
      <c r="A80" s="10"/>
      <c r="B80" s="10">
        <v>37</v>
      </c>
      <c r="C80" s="11"/>
      <c r="D80" s="10" t="s">
        <v>159</v>
      </c>
      <c r="E80" s="75">
        <f>E81+E82+E83+E84+E85+E86+E87+E88+E89</f>
        <v>0</v>
      </c>
      <c r="F80" s="75">
        <f t="shared" ref="F80:G80" si="23">F81+F82+F83+F84+F85+F86+F87+F88+F89</f>
        <v>0</v>
      </c>
      <c r="G80" s="75">
        <f t="shared" si="23"/>
        <v>0</v>
      </c>
      <c r="H80" s="75">
        <f t="shared" ref="H80:I80" si="24">H81+H82+H83+H84+H85+H86+H87+H88+H89</f>
        <v>0</v>
      </c>
      <c r="I80" s="75">
        <f t="shared" si="24"/>
        <v>0</v>
      </c>
      <c r="J80" s="135" t="e">
        <f t="shared" si="18"/>
        <v>#DIV/0!</v>
      </c>
    </row>
    <row r="81" spans="1:10" x14ac:dyDescent="0.25">
      <c r="A81" s="10"/>
      <c r="B81" s="10"/>
      <c r="C81" s="11" t="s">
        <v>50</v>
      </c>
      <c r="D81" s="11" t="s">
        <v>13</v>
      </c>
      <c r="E81" s="73">
        <v>0</v>
      </c>
      <c r="F81" s="59">
        <v>0</v>
      </c>
      <c r="G81" s="59">
        <v>0</v>
      </c>
      <c r="H81" s="59">
        <v>0</v>
      </c>
      <c r="I81" s="59">
        <v>0</v>
      </c>
      <c r="J81" s="135" t="e">
        <f t="shared" si="18"/>
        <v>#DIV/0!</v>
      </c>
    </row>
    <row r="82" spans="1:10" x14ac:dyDescent="0.25">
      <c r="A82" s="10"/>
      <c r="B82" s="10"/>
      <c r="C82" s="16" t="s">
        <v>46</v>
      </c>
      <c r="D82" s="16" t="s">
        <v>47</v>
      </c>
      <c r="E82" s="66">
        <v>0</v>
      </c>
      <c r="F82" s="59">
        <v>0</v>
      </c>
      <c r="G82" s="59">
        <v>0</v>
      </c>
      <c r="H82" s="59">
        <v>0</v>
      </c>
      <c r="I82" s="59">
        <v>0</v>
      </c>
      <c r="J82" s="135" t="e">
        <f t="shared" si="18"/>
        <v>#DIV/0!</v>
      </c>
    </row>
    <row r="83" spans="1:10" x14ac:dyDescent="0.25">
      <c r="A83" s="14"/>
      <c r="B83" s="14"/>
      <c r="C83" s="11" t="s">
        <v>55</v>
      </c>
      <c r="D83" s="11" t="s">
        <v>56</v>
      </c>
      <c r="E83" s="73">
        <v>0</v>
      </c>
      <c r="F83" s="59">
        <v>0</v>
      </c>
      <c r="G83" s="59">
        <v>0</v>
      </c>
      <c r="H83" s="59">
        <v>0</v>
      </c>
      <c r="I83" s="59">
        <v>0</v>
      </c>
      <c r="J83" s="135" t="e">
        <f t="shared" si="18"/>
        <v>#DIV/0!</v>
      </c>
    </row>
    <row r="84" spans="1:10" ht="15" customHeight="1" x14ac:dyDescent="0.25">
      <c r="A84" s="10"/>
      <c r="B84" s="10"/>
      <c r="C84" s="11" t="s">
        <v>43</v>
      </c>
      <c r="D84" s="15" t="s">
        <v>44</v>
      </c>
      <c r="E84" s="67">
        <v>0</v>
      </c>
      <c r="F84" s="59">
        <v>0</v>
      </c>
      <c r="G84" s="59">
        <v>0</v>
      </c>
      <c r="H84" s="59">
        <v>0</v>
      </c>
      <c r="I84" s="59">
        <v>0</v>
      </c>
      <c r="J84" s="135" t="e">
        <f t="shared" si="18"/>
        <v>#DIV/0!</v>
      </c>
    </row>
    <row r="85" spans="1:10" x14ac:dyDescent="0.25">
      <c r="A85" s="10"/>
      <c r="B85" s="25"/>
      <c r="C85" s="11" t="s">
        <v>212</v>
      </c>
      <c r="D85" s="11" t="s">
        <v>208</v>
      </c>
      <c r="E85" s="73">
        <v>0</v>
      </c>
      <c r="F85" s="59">
        <v>0</v>
      </c>
      <c r="G85" s="59">
        <v>0</v>
      </c>
      <c r="H85" s="59">
        <v>0</v>
      </c>
      <c r="I85" s="59">
        <v>0</v>
      </c>
      <c r="J85" s="135" t="e">
        <f t="shared" si="18"/>
        <v>#DIV/0!</v>
      </c>
    </row>
    <row r="86" spans="1:10" x14ac:dyDescent="0.25">
      <c r="A86" s="10"/>
      <c r="B86" s="10"/>
      <c r="C86" s="11" t="s">
        <v>213</v>
      </c>
      <c r="D86" s="11" t="s">
        <v>215</v>
      </c>
      <c r="E86" s="73">
        <f>'POSEBNI DIO'!E28+'POSEBNI DIO'!E106</f>
        <v>0</v>
      </c>
      <c r="F86" s="73">
        <v>0</v>
      </c>
      <c r="G86" s="73">
        <f>'POSEBNI DIO'!G28</f>
        <v>0</v>
      </c>
      <c r="H86" s="73">
        <f>'POSEBNI DIO'!H28</f>
        <v>0</v>
      </c>
      <c r="I86" s="73">
        <f>'POSEBNI DIO'!I28</f>
        <v>0</v>
      </c>
      <c r="J86" s="135" t="e">
        <f t="shared" si="18"/>
        <v>#DIV/0!</v>
      </c>
    </row>
    <row r="87" spans="1:10" x14ac:dyDescent="0.25">
      <c r="A87" s="10"/>
      <c r="B87" s="25"/>
      <c r="C87" s="11" t="s">
        <v>210</v>
      </c>
      <c r="D87" s="150" t="s">
        <v>206</v>
      </c>
      <c r="E87" s="73">
        <v>0</v>
      </c>
      <c r="F87" s="59">
        <v>0</v>
      </c>
      <c r="G87" s="59">
        <v>0</v>
      </c>
      <c r="H87" s="59">
        <v>0</v>
      </c>
      <c r="I87" s="59">
        <v>0</v>
      </c>
      <c r="J87" s="135" t="e">
        <f t="shared" si="18"/>
        <v>#DIV/0!</v>
      </c>
    </row>
    <row r="88" spans="1:10" s="37" customFormat="1" x14ac:dyDescent="0.25">
      <c r="A88" s="11"/>
      <c r="B88" s="16"/>
      <c r="C88" s="16" t="s">
        <v>48</v>
      </c>
      <c r="D88" s="16" t="s">
        <v>49</v>
      </c>
      <c r="E88" s="66">
        <v>0</v>
      </c>
      <c r="F88" s="72">
        <v>0</v>
      </c>
      <c r="G88" s="72">
        <v>0</v>
      </c>
      <c r="H88" s="72">
        <v>0</v>
      </c>
      <c r="I88" s="72">
        <v>0</v>
      </c>
      <c r="J88" s="135" t="e">
        <f t="shared" si="18"/>
        <v>#DIV/0!</v>
      </c>
    </row>
    <row r="89" spans="1:10" x14ac:dyDescent="0.25">
      <c r="A89" s="14"/>
      <c r="B89" s="14"/>
      <c r="C89" s="11" t="s">
        <v>51</v>
      </c>
      <c r="D89" s="11" t="s">
        <v>52</v>
      </c>
      <c r="E89" s="73">
        <v>0</v>
      </c>
      <c r="F89" s="59">
        <v>0</v>
      </c>
      <c r="G89" s="59">
        <v>0</v>
      </c>
      <c r="H89" s="59">
        <v>0</v>
      </c>
      <c r="I89" s="59">
        <v>0</v>
      </c>
      <c r="J89" s="135" t="e">
        <f t="shared" si="18"/>
        <v>#DIV/0!</v>
      </c>
    </row>
    <row r="90" spans="1:10" x14ac:dyDescent="0.25">
      <c r="A90" s="10"/>
      <c r="B90" s="10">
        <v>38</v>
      </c>
      <c r="C90" s="11"/>
      <c r="D90" s="10" t="s">
        <v>58</v>
      </c>
      <c r="E90" s="75">
        <f>E91+E92+E93+E94+E95+E96+E97+E98+E99</f>
        <v>242.89</v>
      </c>
      <c r="F90" s="75">
        <f t="shared" ref="F90:G90" si="25">F91+F92+F93+F94+F95+F96+F97+F98+F99</f>
        <v>243</v>
      </c>
      <c r="G90" s="75">
        <f t="shared" si="25"/>
        <v>243</v>
      </c>
      <c r="H90" s="75">
        <f t="shared" ref="H90:I90" si="26">H91+H92+H93+H94+H95+H96+H97+H98+H99</f>
        <v>243</v>
      </c>
      <c r="I90" s="75">
        <f t="shared" si="26"/>
        <v>243</v>
      </c>
      <c r="J90" s="135">
        <f t="shared" si="18"/>
        <v>1</v>
      </c>
    </row>
    <row r="91" spans="1:10" x14ac:dyDescent="0.25">
      <c r="A91" s="10"/>
      <c r="B91" s="10"/>
      <c r="C91" s="11" t="s">
        <v>50</v>
      </c>
      <c r="D91" s="11" t="s">
        <v>13</v>
      </c>
      <c r="E91" s="73">
        <v>0</v>
      </c>
      <c r="F91" s="73">
        <v>0</v>
      </c>
      <c r="G91" s="73">
        <v>0</v>
      </c>
      <c r="H91" s="73">
        <v>0</v>
      </c>
      <c r="I91" s="73">
        <v>0</v>
      </c>
      <c r="J91" s="135" t="e">
        <f t="shared" si="18"/>
        <v>#DIV/0!</v>
      </c>
    </row>
    <row r="92" spans="1:10" x14ac:dyDescent="0.25">
      <c r="A92" s="10"/>
      <c r="B92" s="10"/>
      <c r="C92" s="16" t="s">
        <v>46</v>
      </c>
      <c r="D92" s="16" t="s">
        <v>47</v>
      </c>
      <c r="E92" s="66">
        <v>0</v>
      </c>
      <c r="F92" s="66">
        <v>0</v>
      </c>
      <c r="G92" s="66">
        <v>0</v>
      </c>
      <c r="H92" s="66">
        <v>0</v>
      </c>
      <c r="I92" s="66">
        <v>0</v>
      </c>
      <c r="J92" s="135" t="e">
        <f t="shared" si="18"/>
        <v>#DIV/0!</v>
      </c>
    </row>
    <row r="93" spans="1:10" x14ac:dyDescent="0.25">
      <c r="A93" s="14"/>
      <c r="B93" s="14"/>
      <c r="C93" s="11" t="s">
        <v>55</v>
      </c>
      <c r="D93" s="11" t="s">
        <v>56</v>
      </c>
      <c r="E93" s="73">
        <v>0</v>
      </c>
      <c r="F93" s="73">
        <v>0</v>
      </c>
      <c r="G93" s="73">
        <v>0</v>
      </c>
      <c r="H93" s="73">
        <v>0</v>
      </c>
      <c r="I93" s="73">
        <v>0</v>
      </c>
      <c r="J93" s="135" t="e">
        <f t="shared" si="18"/>
        <v>#DIV/0!</v>
      </c>
    </row>
    <row r="94" spans="1:10" ht="15" customHeight="1" x14ac:dyDescent="0.25">
      <c r="A94" s="10"/>
      <c r="B94" s="10"/>
      <c r="C94" s="11" t="s">
        <v>43</v>
      </c>
      <c r="D94" s="15" t="s">
        <v>44</v>
      </c>
      <c r="E94" s="67">
        <f>'POSEBNI DIO'!E100</f>
        <v>0</v>
      </c>
      <c r="F94" s="67">
        <f>'POSEBNI DIO'!F100</f>
        <v>0</v>
      </c>
      <c r="G94" s="67">
        <f>'POSEBNI DIO'!G100</f>
        <v>0</v>
      </c>
      <c r="H94" s="67">
        <f>'POSEBNI DIO'!H100</f>
        <v>0</v>
      </c>
      <c r="I94" s="67">
        <f>'POSEBNI DIO'!I100</f>
        <v>0</v>
      </c>
      <c r="J94" s="135" t="e">
        <f t="shared" si="18"/>
        <v>#DIV/0!</v>
      </c>
    </row>
    <row r="95" spans="1:10" x14ac:dyDescent="0.25">
      <c r="A95" s="10"/>
      <c r="B95" s="25"/>
      <c r="C95" s="11" t="s">
        <v>214</v>
      </c>
      <c r="D95" s="11" t="s">
        <v>208</v>
      </c>
      <c r="E95" s="73">
        <v>0</v>
      </c>
      <c r="F95" s="73">
        <v>0</v>
      </c>
      <c r="G95" s="73">
        <v>0</v>
      </c>
      <c r="H95" s="73">
        <v>0</v>
      </c>
      <c r="I95" s="73">
        <v>0</v>
      </c>
      <c r="J95" s="135" t="e">
        <f t="shared" si="18"/>
        <v>#DIV/0!</v>
      </c>
    </row>
    <row r="96" spans="1:10" x14ac:dyDescent="0.25">
      <c r="A96" s="10"/>
      <c r="B96" s="10"/>
      <c r="C96" s="11" t="s">
        <v>213</v>
      </c>
      <c r="D96" s="11" t="s">
        <v>215</v>
      </c>
      <c r="E96" s="73">
        <f>'POSEBNI DIO'!E69</f>
        <v>242.89</v>
      </c>
      <c r="F96" s="73">
        <f>'POSEBNI DIO'!F69</f>
        <v>243</v>
      </c>
      <c r="G96" s="73">
        <f>'POSEBNI DIO'!G69</f>
        <v>243</v>
      </c>
      <c r="H96" s="73">
        <f>'POSEBNI DIO'!H69</f>
        <v>243</v>
      </c>
      <c r="I96" s="73">
        <f>'POSEBNI DIO'!I69</f>
        <v>243</v>
      </c>
      <c r="J96" s="135">
        <f t="shared" si="18"/>
        <v>1</v>
      </c>
    </row>
    <row r="97" spans="1:10" x14ac:dyDescent="0.25">
      <c r="A97" s="10"/>
      <c r="B97" s="25"/>
      <c r="C97" s="11" t="s">
        <v>210</v>
      </c>
      <c r="D97" s="150" t="s">
        <v>206</v>
      </c>
      <c r="E97" s="73">
        <v>0</v>
      </c>
      <c r="F97" s="73">
        <v>0</v>
      </c>
      <c r="G97" s="73">
        <v>0</v>
      </c>
      <c r="H97" s="73">
        <v>0</v>
      </c>
      <c r="I97" s="73">
        <v>0</v>
      </c>
      <c r="J97" s="135" t="e">
        <f t="shared" si="18"/>
        <v>#DIV/0!</v>
      </c>
    </row>
    <row r="98" spans="1:10" s="37" customFormat="1" x14ac:dyDescent="0.25">
      <c r="A98" s="11"/>
      <c r="B98" s="16"/>
      <c r="C98" s="16" t="s">
        <v>48</v>
      </c>
      <c r="D98" s="16" t="s">
        <v>49</v>
      </c>
      <c r="E98" s="66">
        <v>0</v>
      </c>
      <c r="F98" s="66">
        <v>0</v>
      </c>
      <c r="G98" s="66">
        <v>0</v>
      </c>
      <c r="H98" s="66">
        <v>0</v>
      </c>
      <c r="I98" s="66">
        <v>0</v>
      </c>
      <c r="J98" s="135" t="e">
        <f t="shared" si="18"/>
        <v>#DIV/0!</v>
      </c>
    </row>
    <row r="99" spans="1:10" x14ac:dyDescent="0.25">
      <c r="A99" s="14"/>
      <c r="B99" s="14"/>
      <c r="C99" s="11" t="s">
        <v>51</v>
      </c>
      <c r="D99" s="11" t="s">
        <v>52</v>
      </c>
      <c r="E99" s="73">
        <v>0</v>
      </c>
      <c r="F99" s="73">
        <v>0</v>
      </c>
      <c r="G99" s="73">
        <v>0</v>
      </c>
      <c r="H99" s="73">
        <v>0</v>
      </c>
      <c r="I99" s="73">
        <v>0</v>
      </c>
      <c r="J99" s="135" t="e">
        <f t="shared" si="18"/>
        <v>#DIV/0!</v>
      </c>
    </row>
    <row r="100" spans="1:10" x14ac:dyDescent="0.25">
      <c r="A100" s="12">
        <v>4</v>
      </c>
      <c r="B100" s="13"/>
      <c r="C100" s="13"/>
      <c r="D100" s="23" t="s">
        <v>19</v>
      </c>
      <c r="E100" s="76">
        <f>E101</f>
        <v>16092.349999999999</v>
      </c>
      <c r="F100" s="76">
        <f t="shared" ref="F100:I100" si="27">F101</f>
        <v>6700</v>
      </c>
      <c r="G100" s="76">
        <f t="shared" si="27"/>
        <v>6700</v>
      </c>
      <c r="H100" s="76">
        <f t="shared" si="27"/>
        <v>6700</v>
      </c>
      <c r="I100" s="76">
        <f t="shared" si="27"/>
        <v>6700</v>
      </c>
      <c r="J100" s="135">
        <f t="shared" si="18"/>
        <v>1</v>
      </c>
    </row>
    <row r="101" spans="1:10" x14ac:dyDescent="0.25">
      <c r="A101" s="14"/>
      <c r="B101" s="14">
        <v>42</v>
      </c>
      <c r="C101" s="14"/>
      <c r="D101" s="24" t="s">
        <v>37</v>
      </c>
      <c r="E101" s="64">
        <f>E102+E103+E105+E106+E107+E108+E109+E110+E111+E104</f>
        <v>16092.349999999999</v>
      </c>
      <c r="F101" s="64">
        <f t="shared" ref="F101:H101" si="28">F102+F103+F105+F106+F107+F108+F109+F110+F111+F104</f>
        <v>6700</v>
      </c>
      <c r="G101" s="64">
        <f t="shared" si="28"/>
        <v>6700</v>
      </c>
      <c r="H101" s="64">
        <f t="shared" si="28"/>
        <v>6700</v>
      </c>
      <c r="I101" s="64">
        <f t="shared" ref="I101" si="29">I102+I103+I105+I106+I107+I108+I109+I110+I111+I104</f>
        <v>6700</v>
      </c>
      <c r="J101" s="135">
        <f t="shared" si="18"/>
        <v>1</v>
      </c>
    </row>
    <row r="102" spans="1:10" x14ac:dyDescent="0.25">
      <c r="A102" s="10"/>
      <c r="B102" s="10"/>
      <c r="C102" s="11" t="s">
        <v>50</v>
      </c>
      <c r="D102" s="11" t="s">
        <v>13</v>
      </c>
      <c r="E102" s="74">
        <f>'POSEBNI DIO'!E113</f>
        <v>0</v>
      </c>
      <c r="F102" s="74">
        <v>0</v>
      </c>
      <c r="G102" s="74">
        <f>'POSEBNI DIO'!G113</f>
        <v>0</v>
      </c>
      <c r="H102" s="74">
        <f>'POSEBNI DIO'!H113</f>
        <v>0</v>
      </c>
      <c r="I102" s="74">
        <f>'POSEBNI DIO'!I113</f>
        <v>0</v>
      </c>
      <c r="J102" s="135" t="e">
        <f t="shared" si="18"/>
        <v>#DIV/0!</v>
      </c>
    </row>
    <row r="103" spans="1:10" x14ac:dyDescent="0.25">
      <c r="A103" s="10"/>
      <c r="B103" s="10"/>
      <c r="C103" s="16" t="s">
        <v>46</v>
      </c>
      <c r="D103" s="16" t="s">
        <v>47</v>
      </c>
      <c r="E103" s="65">
        <f>'POSEBNI DIO'!E118</f>
        <v>219.38</v>
      </c>
      <c r="F103" s="65">
        <f>'POSEBNI DIO'!F118</f>
        <v>0</v>
      </c>
      <c r="G103" s="65">
        <f>'POSEBNI DIO'!G118</f>
        <v>0</v>
      </c>
      <c r="H103" s="65">
        <f>'POSEBNI DIO'!H118</f>
        <v>0</v>
      </c>
      <c r="I103" s="65">
        <f>'POSEBNI DIO'!I118</f>
        <v>0</v>
      </c>
      <c r="J103" s="135" t="e">
        <f t="shared" si="18"/>
        <v>#DIV/0!</v>
      </c>
    </row>
    <row r="104" spans="1:10" x14ac:dyDescent="0.25">
      <c r="A104" s="10"/>
      <c r="B104" s="10"/>
      <c r="C104" s="114" t="s">
        <v>46</v>
      </c>
      <c r="D104" s="16" t="s">
        <v>166</v>
      </c>
      <c r="E104" s="65">
        <f>'POSEBNI DIO'!E123</f>
        <v>0</v>
      </c>
      <c r="F104" s="65">
        <f>'POSEBNI DIO'!F123</f>
        <v>0</v>
      </c>
      <c r="G104" s="65">
        <f>'POSEBNI DIO'!G123</f>
        <v>0</v>
      </c>
      <c r="H104" s="65">
        <f>'POSEBNI DIO'!H123</f>
        <v>0</v>
      </c>
      <c r="I104" s="65">
        <f>'POSEBNI DIO'!I123</f>
        <v>0</v>
      </c>
      <c r="J104" s="135" t="e">
        <f t="shared" si="18"/>
        <v>#DIV/0!</v>
      </c>
    </row>
    <row r="105" spans="1:10" x14ac:dyDescent="0.25">
      <c r="A105" s="14"/>
      <c r="B105" s="14"/>
      <c r="C105" s="11" t="s">
        <v>55</v>
      </c>
      <c r="D105" s="11" t="s">
        <v>56</v>
      </c>
      <c r="E105" s="74">
        <f>'POSEBNI DIO'!E128</f>
        <v>1180</v>
      </c>
      <c r="F105" s="74">
        <f>'POSEBNI DIO'!F128</f>
        <v>0</v>
      </c>
      <c r="G105" s="74">
        <f>'POSEBNI DIO'!G128</f>
        <v>0</v>
      </c>
      <c r="H105" s="74">
        <f>'POSEBNI DIO'!H128</f>
        <v>0</v>
      </c>
      <c r="I105" s="74">
        <f>'POSEBNI DIO'!I128</f>
        <v>0</v>
      </c>
      <c r="J105" s="135" t="e">
        <f t="shared" si="18"/>
        <v>#DIV/0!</v>
      </c>
    </row>
    <row r="106" spans="1:10" ht="15" customHeight="1" x14ac:dyDescent="0.25">
      <c r="A106" s="10"/>
      <c r="B106" s="10"/>
      <c r="C106" s="11" t="s">
        <v>43</v>
      </c>
      <c r="D106" s="15" t="s">
        <v>44</v>
      </c>
      <c r="E106" s="78">
        <v>0</v>
      </c>
      <c r="F106" s="59">
        <v>0</v>
      </c>
      <c r="G106" s="59">
        <v>0</v>
      </c>
      <c r="H106" s="59">
        <v>0</v>
      </c>
      <c r="I106" s="59">
        <v>0</v>
      </c>
      <c r="J106" s="135" t="e">
        <f t="shared" si="18"/>
        <v>#DIV/0!</v>
      </c>
    </row>
    <row r="107" spans="1:10" x14ac:dyDescent="0.25">
      <c r="A107" s="10"/>
      <c r="B107" s="25"/>
      <c r="C107" s="11" t="s">
        <v>212</v>
      </c>
      <c r="D107" s="11" t="s">
        <v>208</v>
      </c>
      <c r="E107" s="74">
        <v>0</v>
      </c>
      <c r="F107" s="59">
        <v>0</v>
      </c>
      <c r="G107" s="59">
        <v>0</v>
      </c>
      <c r="H107" s="59">
        <v>0</v>
      </c>
      <c r="I107" s="59">
        <v>0</v>
      </c>
      <c r="J107" s="135" t="e">
        <f t="shared" si="18"/>
        <v>#DIV/0!</v>
      </c>
    </row>
    <row r="108" spans="1:10" x14ac:dyDescent="0.25">
      <c r="A108" s="10"/>
      <c r="B108" s="10"/>
      <c r="C108" s="11" t="s">
        <v>213</v>
      </c>
      <c r="D108" s="11" t="s">
        <v>215</v>
      </c>
      <c r="E108" s="74">
        <f>'POSEBNI DIO'!E29+'POSEBNI DIO'!E134</f>
        <v>6021.59</v>
      </c>
      <c r="F108" s="74">
        <f>'POSEBNI DIO'!F29+'POSEBNI DIO'!F134</f>
        <v>5700</v>
      </c>
      <c r="G108" s="74">
        <f>'POSEBNI DIO'!G29+'POSEBNI DIO'!G134</f>
        <v>5700</v>
      </c>
      <c r="H108" s="74">
        <f>'POSEBNI DIO'!H29+'POSEBNI DIO'!H134</f>
        <v>5700</v>
      </c>
      <c r="I108" s="74">
        <f>'POSEBNI DIO'!I29+'POSEBNI DIO'!I134</f>
        <v>5700</v>
      </c>
      <c r="J108" s="135">
        <f t="shared" ref="J108:J112" si="30">H108/G108</f>
        <v>1</v>
      </c>
    </row>
    <row r="109" spans="1:10" x14ac:dyDescent="0.25">
      <c r="A109" s="10"/>
      <c r="B109" s="25"/>
      <c r="C109" s="11" t="s">
        <v>210</v>
      </c>
      <c r="D109" s="150" t="s">
        <v>206</v>
      </c>
      <c r="E109" s="74">
        <v>0</v>
      </c>
      <c r="F109" s="74">
        <v>0</v>
      </c>
      <c r="G109" s="74">
        <v>0</v>
      </c>
      <c r="H109" s="74">
        <v>0</v>
      </c>
      <c r="I109" s="74">
        <v>0</v>
      </c>
      <c r="J109" s="135" t="e">
        <f t="shared" si="30"/>
        <v>#DIV/0!</v>
      </c>
    </row>
    <row r="110" spans="1:10" s="37" customFormat="1" x14ac:dyDescent="0.25">
      <c r="A110" s="11"/>
      <c r="B110" s="16"/>
      <c r="C110" s="16" t="s">
        <v>48</v>
      </c>
      <c r="D110" s="16" t="s">
        <v>49</v>
      </c>
      <c r="E110" s="65">
        <v>8671.3799999999992</v>
      </c>
      <c r="F110" s="65">
        <v>1000</v>
      </c>
      <c r="G110" s="65">
        <v>1000</v>
      </c>
      <c r="H110" s="65">
        <v>1000</v>
      </c>
      <c r="I110" s="65">
        <v>1000</v>
      </c>
      <c r="J110" s="135">
        <f t="shared" si="30"/>
        <v>1</v>
      </c>
    </row>
    <row r="111" spans="1:10" x14ac:dyDescent="0.25">
      <c r="A111" s="14"/>
      <c r="B111" s="14"/>
      <c r="C111" s="11" t="s">
        <v>51</v>
      </c>
      <c r="D111" s="11" t="s">
        <v>52</v>
      </c>
      <c r="E111" s="74">
        <v>0</v>
      </c>
      <c r="F111" s="74">
        <v>0</v>
      </c>
      <c r="G111" s="74">
        <v>0</v>
      </c>
      <c r="H111" s="74">
        <v>0</v>
      </c>
      <c r="I111" s="74">
        <v>0</v>
      </c>
      <c r="J111" s="135" t="e">
        <f t="shared" si="30"/>
        <v>#DIV/0!</v>
      </c>
    </row>
    <row r="112" spans="1:10" ht="29.25" customHeight="1" x14ac:dyDescent="0.25">
      <c r="A112" s="194" t="s">
        <v>160</v>
      </c>
      <c r="B112" s="194"/>
      <c r="C112" s="194"/>
      <c r="D112" s="194"/>
      <c r="E112" s="77">
        <f t="shared" ref="E112:I112" si="31">E100+E43</f>
        <v>759410.85</v>
      </c>
      <c r="F112" s="77">
        <f t="shared" si="31"/>
        <v>816426.22</v>
      </c>
      <c r="G112" s="77">
        <f t="shared" si="31"/>
        <v>936711.38</v>
      </c>
      <c r="H112" s="77">
        <f t="shared" si="31"/>
        <v>930736.96</v>
      </c>
      <c r="I112" s="77">
        <f t="shared" si="31"/>
        <v>927448.94000000006</v>
      </c>
      <c r="J112" s="135">
        <f t="shared" si="30"/>
        <v>0.99362192012656014</v>
      </c>
    </row>
  </sheetData>
  <mergeCells count="12">
    <mergeCell ref="A1:I1"/>
    <mergeCell ref="A7:I7"/>
    <mergeCell ref="A5:I5"/>
    <mergeCell ref="A3:I3"/>
    <mergeCell ref="A39:I39"/>
    <mergeCell ref="A10:C10"/>
    <mergeCell ref="A112:D112"/>
    <mergeCell ref="C12:D12"/>
    <mergeCell ref="C24:D24"/>
    <mergeCell ref="C17:D17"/>
    <mergeCell ref="C20:D20"/>
    <mergeCell ref="A42:C4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9"/>
  <sheetViews>
    <sheetView topLeftCell="A31" workbookViewId="0">
      <selection activeCell="A28" sqref="A28"/>
    </sheetView>
  </sheetViews>
  <sheetFormatPr defaultRowHeight="15" x14ac:dyDescent="0.25"/>
  <cols>
    <col min="1" max="1" width="37.7109375" style="40" customWidth="1"/>
    <col min="2" max="2" width="25.140625" style="40" customWidth="1"/>
    <col min="3" max="3" width="24" customWidth="1"/>
    <col min="4" max="4" width="25.28515625" customWidth="1"/>
    <col min="5" max="6" width="22.140625" customWidth="1"/>
    <col min="7" max="7" width="10.140625" customWidth="1"/>
  </cols>
  <sheetData>
    <row r="1" spans="1:9" ht="42" customHeight="1" x14ac:dyDescent="0.25">
      <c r="A1" s="175" t="s">
        <v>185</v>
      </c>
      <c r="B1" s="175"/>
      <c r="C1" s="175"/>
      <c r="D1" s="175"/>
      <c r="E1" s="175"/>
      <c r="F1" s="175"/>
      <c r="G1" s="39"/>
      <c r="H1" s="39"/>
      <c r="I1" s="22"/>
    </row>
    <row r="2" spans="1:9" ht="18" customHeight="1" x14ac:dyDescent="0.25">
      <c r="A2" s="39"/>
      <c r="B2" s="39"/>
      <c r="C2" s="4"/>
      <c r="D2" s="4"/>
      <c r="E2" s="22"/>
      <c r="F2" s="22"/>
    </row>
    <row r="3" spans="1:9" ht="15.75" x14ac:dyDescent="0.25">
      <c r="A3" s="175" t="s">
        <v>27</v>
      </c>
      <c r="B3" s="175"/>
      <c r="C3" s="175"/>
      <c r="D3" s="175"/>
      <c r="E3" s="175"/>
      <c r="F3" s="175"/>
    </row>
    <row r="4" spans="1:9" ht="18" x14ac:dyDescent="0.25">
      <c r="A4" s="39"/>
      <c r="B4" s="39"/>
      <c r="C4" s="4"/>
      <c r="D4" s="5"/>
      <c r="E4" s="5"/>
      <c r="F4" s="5"/>
    </row>
    <row r="5" spans="1:9" ht="18" customHeight="1" x14ac:dyDescent="0.25">
      <c r="A5" s="175" t="s">
        <v>8</v>
      </c>
      <c r="B5" s="175"/>
      <c r="C5" s="175"/>
      <c r="D5" s="175"/>
      <c r="E5" s="175"/>
      <c r="F5" s="175"/>
    </row>
    <row r="6" spans="1:9" ht="18" x14ac:dyDescent="0.25">
      <c r="A6" s="39"/>
      <c r="B6" s="39"/>
      <c r="C6" s="4"/>
      <c r="D6" s="5"/>
      <c r="E6" s="5"/>
      <c r="F6" s="5"/>
    </row>
    <row r="7" spans="1:9" ht="15.75" customHeight="1" x14ac:dyDescent="0.25">
      <c r="A7" s="175" t="s">
        <v>20</v>
      </c>
      <c r="B7" s="175"/>
      <c r="C7" s="175"/>
      <c r="D7" s="175"/>
      <c r="E7" s="175"/>
      <c r="F7" s="175"/>
    </row>
    <row r="8" spans="1:9" ht="18" x14ac:dyDescent="0.25">
      <c r="A8" s="39"/>
      <c r="B8" s="39"/>
      <c r="C8" s="4"/>
      <c r="D8" s="5"/>
      <c r="E8" s="5"/>
      <c r="F8" s="5"/>
    </row>
    <row r="9" spans="1:9" ht="25.5" x14ac:dyDescent="0.25">
      <c r="A9" s="18" t="s">
        <v>21</v>
      </c>
      <c r="B9" s="118" t="s">
        <v>186</v>
      </c>
      <c r="C9" s="18" t="s">
        <v>190</v>
      </c>
      <c r="D9" s="18" t="s">
        <v>187</v>
      </c>
      <c r="E9" s="18" t="s">
        <v>178</v>
      </c>
      <c r="F9" s="18" t="s">
        <v>188</v>
      </c>
      <c r="G9" s="138" t="s">
        <v>189</v>
      </c>
    </row>
    <row r="10" spans="1:9" x14ac:dyDescent="0.25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>
        <v>6</v>
      </c>
      <c r="G10" s="131">
        <v>7</v>
      </c>
    </row>
    <row r="11" spans="1:9" ht="15.75" customHeight="1" x14ac:dyDescent="0.25">
      <c r="A11" s="9" t="s">
        <v>22</v>
      </c>
      <c r="B11" s="64">
        <f>B40</f>
        <v>759410.85</v>
      </c>
      <c r="C11" s="64">
        <f t="shared" ref="C11:F11" si="0">C40</f>
        <v>816426.22</v>
      </c>
      <c r="D11" s="64">
        <f t="shared" si="0"/>
        <v>936711.38</v>
      </c>
      <c r="E11" s="64">
        <f t="shared" si="0"/>
        <v>930736.96</v>
      </c>
      <c r="F11" s="64">
        <f t="shared" si="0"/>
        <v>927448.94000000006</v>
      </c>
      <c r="G11" s="135">
        <f>D11/C11</f>
        <v>1.1473313289717717</v>
      </c>
    </row>
    <row r="12" spans="1:9" ht="15.75" customHeight="1" x14ac:dyDescent="0.25">
      <c r="A12" s="41" t="s">
        <v>62</v>
      </c>
      <c r="B12" s="41"/>
      <c r="C12" s="8"/>
      <c r="D12" s="8"/>
      <c r="E12" s="8"/>
      <c r="F12" s="8"/>
      <c r="G12" s="133"/>
    </row>
    <row r="13" spans="1:9" s="37" customFormat="1" x14ac:dyDescent="0.25">
      <c r="A13" s="42" t="s">
        <v>63</v>
      </c>
      <c r="B13" s="42"/>
      <c r="C13" s="36"/>
      <c r="D13" s="36"/>
      <c r="E13" s="36"/>
      <c r="F13" s="36"/>
      <c r="G13" s="140"/>
    </row>
    <row r="14" spans="1:9" s="37" customFormat="1" x14ac:dyDescent="0.25">
      <c r="A14" s="42" t="s">
        <v>64</v>
      </c>
      <c r="B14" s="42"/>
      <c r="C14" s="36"/>
      <c r="D14" s="36"/>
      <c r="E14" s="36"/>
      <c r="F14" s="36"/>
      <c r="G14" s="140"/>
    </row>
    <row r="15" spans="1:9" s="37" customFormat="1" x14ac:dyDescent="0.25">
      <c r="A15" s="42" t="s">
        <v>65</v>
      </c>
      <c r="B15" s="42"/>
      <c r="C15" s="36"/>
      <c r="D15" s="36"/>
      <c r="E15" s="36"/>
      <c r="F15" s="36"/>
      <c r="G15" s="140"/>
    </row>
    <row r="16" spans="1:9" s="37" customFormat="1" x14ac:dyDescent="0.25">
      <c r="A16" s="42" t="s">
        <v>66</v>
      </c>
      <c r="B16" s="42"/>
      <c r="C16" s="36"/>
      <c r="D16" s="36"/>
      <c r="E16" s="36"/>
      <c r="F16" s="36"/>
      <c r="G16" s="140"/>
    </row>
    <row r="17" spans="1:7" s="37" customFormat="1" x14ac:dyDescent="0.25">
      <c r="A17" s="42" t="s">
        <v>67</v>
      </c>
      <c r="B17" s="42"/>
      <c r="C17" s="43"/>
      <c r="D17" s="43"/>
      <c r="E17" s="43"/>
      <c r="F17" s="43"/>
      <c r="G17" s="140"/>
    </row>
    <row r="18" spans="1:7" s="37" customFormat="1" ht="25.5" x14ac:dyDescent="0.25">
      <c r="A18" s="42" t="s">
        <v>68</v>
      </c>
      <c r="B18" s="42"/>
      <c r="C18" s="43"/>
      <c r="D18" s="43"/>
      <c r="E18" s="43"/>
      <c r="F18" s="43"/>
      <c r="G18" s="140"/>
    </row>
    <row r="19" spans="1:7" ht="25.5" x14ac:dyDescent="0.25">
      <c r="A19" s="41" t="s">
        <v>69</v>
      </c>
      <c r="B19" s="41"/>
      <c r="C19" s="44"/>
      <c r="D19" s="44"/>
      <c r="E19" s="44"/>
      <c r="F19" s="44"/>
      <c r="G19" s="133"/>
    </row>
    <row r="20" spans="1:7" s="37" customFormat="1" x14ac:dyDescent="0.25">
      <c r="A20" s="42" t="s">
        <v>70</v>
      </c>
      <c r="B20" s="42"/>
      <c r="C20" s="43"/>
      <c r="D20" s="43"/>
      <c r="E20" s="43"/>
      <c r="F20" s="43"/>
      <c r="G20" s="140"/>
    </row>
    <row r="21" spans="1:7" s="37" customFormat="1" x14ac:dyDescent="0.25">
      <c r="A21" s="42" t="s">
        <v>71</v>
      </c>
      <c r="B21" s="42"/>
      <c r="C21" s="43"/>
      <c r="D21" s="43"/>
      <c r="E21" s="43"/>
      <c r="F21" s="43"/>
      <c r="G21" s="140"/>
    </row>
    <row r="22" spans="1:7" s="37" customFormat="1" x14ac:dyDescent="0.25">
      <c r="A22" s="42" t="s">
        <v>72</v>
      </c>
      <c r="B22" s="42"/>
      <c r="C22" s="43"/>
      <c r="D22" s="43"/>
      <c r="E22" s="43"/>
      <c r="F22" s="43"/>
      <c r="G22" s="140"/>
    </row>
    <row r="23" spans="1:7" s="37" customFormat="1" x14ac:dyDescent="0.25">
      <c r="A23" s="42" t="s">
        <v>73</v>
      </c>
      <c r="B23" s="42"/>
      <c r="C23" s="43"/>
      <c r="D23" s="43"/>
      <c r="E23" s="43"/>
      <c r="F23" s="43"/>
      <c r="G23" s="140"/>
    </row>
    <row r="24" spans="1:7" s="37" customFormat="1" ht="25.5" x14ac:dyDescent="0.25">
      <c r="A24" s="42" t="s">
        <v>74</v>
      </c>
      <c r="B24" s="42"/>
      <c r="C24" s="43"/>
      <c r="D24" s="43"/>
      <c r="E24" s="43"/>
      <c r="F24" s="43"/>
      <c r="G24" s="140"/>
    </row>
    <row r="25" spans="1:7" s="37" customFormat="1" ht="25.5" x14ac:dyDescent="0.25">
      <c r="A25" s="42" t="s">
        <v>75</v>
      </c>
      <c r="B25" s="42"/>
      <c r="C25" s="43"/>
      <c r="D25" s="43"/>
      <c r="E25" s="43"/>
      <c r="F25" s="43"/>
      <c r="G25" s="140"/>
    </row>
    <row r="26" spans="1:7" x14ac:dyDescent="0.25">
      <c r="A26" s="41" t="s">
        <v>76</v>
      </c>
      <c r="B26" s="41"/>
      <c r="C26" s="44"/>
      <c r="D26" s="44"/>
      <c r="E26" s="44"/>
      <c r="F26" s="44"/>
      <c r="G26" s="133"/>
    </row>
    <row r="27" spans="1:7" s="37" customFormat="1" x14ac:dyDescent="0.25">
      <c r="A27" s="42" t="s">
        <v>77</v>
      </c>
      <c r="B27" s="42"/>
      <c r="C27" s="43"/>
      <c r="D27" s="43"/>
      <c r="E27" s="43"/>
      <c r="F27" s="43"/>
      <c r="G27" s="140"/>
    </row>
    <row r="28" spans="1:7" s="37" customFormat="1" x14ac:dyDescent="0.25">
      <c r="A28" s="42" t="s">
        <v>78</v>
      </c>
      <c r="B28" s="42"/>
      <c r="C28" s="43"/>
      <c r="D28" s="43"/>
      <c r="E28" s="43"/>
      <c r="F28" s="43"/>
      <c r="G28" s="140"/>
    </row>
    <row r="29" spans="1:7" s="37" customFormat="1" x14ac:dyDescent="0.25">
      <c r="A29" s="42" t="s">
        <v>79</v>
      </c>
      <c r="B29" s="42"/>
      <c r="C29" s="43"/>
      <c r="D29" s="43"/>
      <c r="E29" s="43"/>
      <c r="F29" s="43"/>
      <c r="G29" s="140"/>
    </row>
    <row r="30" spans="1:7" s="37" customFormat="1" x14ac:dyDescent="0.25">
      <c r="A30" s="42" t="s">
        <v>80</v>
      </c>
      <c r="B30" s="42"/>
      <c r="C30" s="43"/>
      <c r="D30" s="43"/>
      <c r="E30" s="43"/>
      <c r="F30" s="43"/>
      <c r="G30" s="140"/>
    </row>
    <row r="31" spans="1:7" s="37" customFormat="1" x14ac:dyDescent="0.25">
      <c r="A31" s="42" t="s">
        <v>81</v>
      </c>
      <c r="B31" s="42"/>
      <c r="C31" s="43"/>
      <c r="D31" s="43"/>
      <c r="E31" s="43"/>
      <c r="F31" s="43"/>
      <c r="G31" s="140"/>
    </row>
    <row r="32" spans="1:7" s="37" customFormat="1" ht="25.5" x14ac:dyDescent="0.25">
      <c r="A32" s="42" t="s">
        <v>82</v>
      </c>
      <c r="B32" s="42"/>
      <c r="C32" s="43"/>
      <c r="D32" s="43"/>
      <c r="E32" s="43"/>
      <c r="F32" s="43"/>
      <c r="G32" s="140"/>
    </row>
    <row r="33" spans="1:7" x14ac:dyDescent="0.25">
      <c r="A33" s="41" t="s">
        <v>83</v>
      </c>
      <c r="B33" s="41"/>
      <c r="C33" s="44"/>
      <c r="D33" s="44"/>
      <c r="E33" s="44"/>
      <c r="F33" s="44"/>
      <c r="G33" s="133"/>
    </row>
    <row r="34" spans="1:7" s="37" customFormat="1" x14ac:dyDescent="0.25">
      <c r="A34" s="42" t="s">
        <v>84</v>
      </c>
      <c r="B34" s="42"/>
      <c r="C34" s="43"/>
      <c r="D34" s="43"/>
      <c r="E34" s="43"/>
      <c r="F34" s="43"/>
      <c r="G34" s="140"/>
    </row>
    <row r="35" spans="1:7" s="37" customFormat="1" x14ac:dyDescent="0.25">
      <c r="A35" s="42" t="s">
        <v>85</v>
      </c>
      <c r="B35" s="42"/>
      <c r="C35" s="43"/>
      <c r="D35" s="43"/>
      <c r="E35" s="43"/>
      <c r="F35" s="43"/>
      <c r="G35" s="140"/>
    </row>
    <row r="36" spans="1:7" s="37" customFormat="1" x14ac:dyDescent="0.25">
      <c r="A36" s="42" t="s">
        <v>86</v>
      </c>
      <c r="B36" s="42"/>
      <c r="C36" s="43"/>
      <c r="D36" s="43"/>
      <c r="E36" s="43"/>
      <c r="F36" s="43"/>
      <c r="G36" s="140"/>
    </row>
    <row r="37" spans="1:7" s="37" customFormat="1" x14ac:dyDescent="0.25">
      <c r="A37" s="42" t="s">
        <v>87</v>
      </c>
      <c r="B37" s="42"/>
      <c r="C37" s="43"/>
      <c r="D37" s="43"/>
      <c r="E37" s="43"/>
      <c r="F37" s="43"/>
      <c r="G37" s="140"/>
    </row>
    <row r="38" spans="1:7" s="37" customFormat="1" ht="25.5" x14ac:dyDescent="0.25">
      <c r="A38" s="42" t="s">
        <v>88</v>
      </c>
      <c r="B38" s="42"/>
      <c r="C38" s="43"/>
      <c r="D38" s="43"/>
      <c r="E38" s="43"/>
      <c r="F38" s="43"/>
      <c r="G38" s="140"/>
    </row>
    <row r="39" spans="1:7" s="37" customFormat="1" ht="25.5" x14ac:dyDescent="0.25">
      <c r="A39" s="42" t="s">
        <v>89</v>
      </c>
      <c r="B39" s="42"/>
      <c r="C39" s="43"/>
      <c r="D39" s="43"/>
      <c r="E39" s="43"/>
      <c r="F39" s="43"/>
      <c r="G39" s="140"/>
    </row>
    <row r="40" spans="1:7" x14ac:dyDescent="0.25">
      <c r="A40" s="41" t="s">
        <v>90</v>
      </c>
      <c r="B40" s="96">
        <f>'POSEBNI DIO'!E7</f>
        <v>759410.85</v>
      </c>
      <c r="C40" s="96">
        <f>'POSEBNI DIO'!F7</f>
        <v>816426.22</v>
      </c>
      <c r="D40" s="96">
        <f>'POSEBNI DIO'!G7</f>
        <v>936711.38</v>
      </c>
      <c r="E40" s="96">
        <f>'POSEBNI DIO'!H7</f>
        <v>930736.96</v>
      </c>
      <c r="F40" s="96">
        <f>'POSEBNI DIO'!I7</f>
        <v>927448.94000000006</v>
      </c>
      <c r="G40" s="135">
        <f>D40/C40</f>
        <v>1.1473313289717717</v>
      </c>
    </row>
    <row r="41" spans="1:7" s="37" customFormat="1" x14ac:dyDescent="0.25">
      <c r="A41" s="42" t="s">
        <v>91</v>
      </c>
      <c r="B41" s="63">
        <f>B40-B46</f>
        <v>739643.12</v>
      </c>
      <c r="C41" s="63">
        <f t="shared" ref="C41:F41" si="1">C40-C46</f>
        <v>790383.49</v>
      </c>
      <c r="D41" s="63">
        <f t="shared" si="1"/>
        <v>911714.03</v>
      </c>
      <c r="E41" s="63">
        <f t="shared" si="1"/>
        <v>905739.61</v>
      </c>
      <c r="F41" s="63">
        <f t="shared" si="1"/>
        <v>902451.59000000008</v>
      </c>
      <c r="G41" s="135">
        <f>D41/C41</f>
        <v>1.1535084443628751</v>
      </c>
    </row>
    <row r="42" spans="1:7" s="37" customFormat="1" x14ac:dyDescent="0.25">
      <c r="A42" s="42" t="s">
        <v>92</v>
      </c>
      <c r="B42" s="42"/>
      <c r="C42" s="43"/>
      <c r="D42" s="43"/>
      <c r="E42" s="43"/>
      <c r="F42" s="43"/>
      <c r="G42" s="140"/>
    </row>
    <row r="43" spans="1:7" s="37" customFormat="1" ht="25.5" x14ac:dyDescent="0.25">
      <c r="A43" s="42" t="s">
        <v>93</v>
      </c>
      <c r="B43" s="42"/>
      <c r="C43" s="43"/>
      <c r="D43" s="43"/>
      <c r="E43" s="43"/>
      <c r="F43" s="43"/>
      <c r="G43" s="140"/>
    </row>
    <row r="44" spans="1:7" s="37" customFormat="1" x14ac:dyDescent="0.25">
      <c r="A44" s="42" t="s">
        <v>94</v>
      </c>
      <c r="B44" s="42"/>
      <c r="C44" s="43"/>
      <c r="D44" s="43"/>
      <c r="E44" s="43"/>
      <c r="F44" s="43"/>
      <c r="G44" s="140"/>
    </row>
    <row r="45" spans="1:7" s="37" customFormat="1" ht="25.5" x14ac:dyDescent="0.25">
      <c r="A45" s="42" t="s">
        <v>95</v>
      </c>
      <c r="B45" s="42"/>
      <c r="C45" s="43"/>
      <c r="D45" s="43"/>
      <c r="E45" s="43"/>
      <c r="F45" s="43"/>
      <c r="G45" s="140"/>
    </row>
    <row r="46" spans="1:7" s="37" customFormat="1" x14ac:dyDescent="0.25">
      <c r="A46" s="42" t="s">
        <v>96</v>
      </c>
      <c r="B46" s="63">
        <f>'POSEBNI DIO'!E30</f>
        <v>19767.73</v>
      </c>
      <c r="C46" s="63">
        <f>'POSEBNI DIO'!F30</f>
        <v>26042.73</v>
      </c>
      <c r="D46" s="63">
        <f>'POSEBNI DIO'!G30</f>
        <v>24997.35</v>
      </c>
      <c r="E46" s="63">
        <f>'POSEBNI DIO'!H30</f>
        <v>24997.35</v>
      </c>
      <c r="F46" s="63">
        <f>'POSEBNI DIO'!I30</f>
        <v>24997.35</v>
      </c>
      <c r="G46" s="141">
        <f>D46/C46</f>
        <v>0.95985904703539138</v>
      </c>
    </row>
    <row r="47" spans="1:7" s="37" customFormat="1" x14ac:dyDescent="0.25">
      <c r="A47" s="42" t="s">
        <v>97</v>
      </c>
      <c r="B47" s="42"/>
      <c r="C47" s="43"/>
      <c r="D47" s="43"/>
      <c r="E47" s="43"/>
      <c r="F47" s="43"/>
      <c r="G47" s="140"/>
    </row>
    <row r="48" spans="1:7" s="37" customFormat="1" ht="25.5" x14ac:dyDescent="0.25">
      <c r="A48" s="42" t="s">
        <v>98</v>
      </c>
      <c r="B48" s="42"/>
      <c r="C48" s="43"/>
      <c r="D48" s="43"/>
      <c r="E48" s="43"/>
      <c r="F48" s="43"/>
      <c r="G48" s="140"/>
    </row>
    <row r="49" spans="1:7" x14ac:dyDescent="0.25">
      <c r="A49" s="41" t="s">
        <v>99</v>
      </c>
      <c r="B49" s="41"/>
      <c r="C49" s="44"/>
      <c r="D49" s="44"/>
      <c r="E49" s="44"/>
      <c r="F49" s="44"/>
      <c r="G49" s="133"/>
    </row>
    <row r="50" spans="1:7" s="37" customFormat="1" x14ac:dyDescent="0.25">
      <c r="A50" s="42" t="s">
        <v>100</v>
      </c>
      <c r="B50" s="42"/>
      <c r="C50" s="43"/>
      <c r="D50" s="43"/>
      <c r="E50" s="43"/>
      <c r="F50" s="43"/>
      <c r="G50" s="140"/>
    </row>
    <row r="51" spans="1:7" s="37" customFormat="1" x14ac:dyDescent="0.25">
      <c r="A51" s="42" t="s">
        <v>101</v>
      </c>
      <c r="B51" s="42"/>
      <c r="C51" s="43"/>
      <c r="D51" s="43"/>
      <c r="E51" s="43"/>
      <c r="F51" s="43"/>
      <c r="G51" s="140"/>
    </row>
    <row r="52" spans="1:7" s="37" customFormat="1" x14ac:dyDescent="0.25">
      <c r="A52" s="42" t="s">
        <v>102</v>
      </c>
      <c r="B52" s="42"/>
      <c r="C52" s="43"/>
      <c r="D52" s="43"/>
      <c r="E52" s="43"/>
      <c r="F52" s="43"/>
      <c r="G52" s="140"/>
    </row>
    <row r="53" spans="1:7" s="37" customFormat="1" x14ac:dyDescent="0.25">
      <c r="A53" s="42" t="s">
        <v>103</v>
      </c>
      <c r="B53" s="42"/>
      <c r="C53" s="43"/>
      <c r="D53" s="43"/>
      <c r="E53" s="43"/>
      <c r="F53" s="43"/>
      <c r="G53" s="140"/>
    </row>
    <row r="54" spans="1:7" s="37" customFormat="1" x14ac:dyDescent="0.25">
      <c r="A54" s="42" t="s">
        <v>104</v>
      </c>
      <c r="B54" s="42"/>
      <c r="C54" s="43"/>
      <c r="D54" s="43"/>
      <c r="E54" s="43"/>
      <c r="F54" s="43"/>
      <c r="G54" s="140"/>
    </row>
    <row r="55" spans="1:7" s="37" customFormat="1" x14ac:dyDescent="0.25">
      <c r="A55" s="42" t="s">
        <v>105</v>
      </c>
      <c r="B55" s="42"/>
      <c r="C55" s="43"/>
      <c r="D55" s="43"/>
      <c r="E55" s="43"/>
      <c r="F55" s="43"/>
      <c r="G55" s="140"/>
    </row>
    <row r="56" spans="1:7" s="37" customFormat="1" ht="38.25" x14ac:dyDescent="0.25">
      <c r="A56" s="42" t="s">
        <v>106</v>
      </c>
      <c r="B56" s="42"/>
      <c r="C56" s="43"/>
      <c r="D56" s="43"/>
      <c r="E56" s="43"/>
      <c r="F56" s="43"/>
      <c r="G56" s="140"/>
    </row>
    <row r="57" spans="1:7" s="37" customFormat="1" x14ac:dyDescent="0.25">
      <c r="A57" s="42" t="s">
        <v>107</v>
      </c>
      <c r="B57" s="42"/>
      <c r="C57" s="43"/>
      <c r="D57" s="43"/>
      <c r="E57" s="43"/>
      <c r="F57" s="43"/>
      <c r="G57" s="140"/>
    </row>
    <row r="58" spans="1:7" s="37" customFormat="1" ht="25.5" x14ac:dyDescent="0.25">
      <c r="A58" s="42" t="s">
        <v>108</v>
      </c>
      <c r="B58" s="42"/>
      <c r="C58" s="43"/>
      <c r="D58" s="43"/>
      <c r="E58" s="43"/>
      <c r="F58" s="43"/>
      <c r="G58" s="140"/>
    </row>
    <row r="59" spans="1:7" x14ac:dyDescent="0.25">
      <c r="A59" s="45" t="s">
        <v>36</v>
      </c>
      <c r="B59" s="45"/>
      <c r="C59" s="43"/>
      <c r="D59" s="43"/>
      <c r="E59" s="43"/>
      <c r="F59" s="43"/>
      <c r="G59" s="133"/>
    </row>
  </sheetData>
  <mergeCells count="4">
    <mergeCell ref="A7:F7"/>
    <mergeCell ref="A5:F5"/>
    <mergeCell ref="A3:F3"/>
    <mergeCell ref="A1:F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topLeftCell="B1" workbookViewId="0">
      <selection activeCell="H11" sqref="H11"/>
    </sheetView>
  </sheetViews>
  <sheetFormatPr defaultRowHeight="15" x14ac:dyDescent="0.25"/>
  <cols>
    <col min="1" max="1" width="5.28515625" customWidth="1"/>
    <col min="2" max="2" width="5" customWidth="1"/>
    <col min="3" max="3" width="5.42578125" bestFit="1" customWidth="1"/>
    <col min="4" max="4" width="41" bestFit="1" customWidth="1"/>
    <col min="5" max="9" width="20.7109375" customWidth="1"/>
    <col min="10" max="10" width="10.42578125" customWidth="1"/>
  </cols>
  <sheetData>
    <row r="1" spans="1:10" ht="42" customHeight="1" x14ac:dyDescent="0.25">
      <c r="A1" s="175" t="s">
        <v>185</v>
      </c>
      <c r="B1" s="175"/>
      <c r="C1" s="175"/>
      <c r="D1" s="175"/>
      <c r="E1" s="175"/>
      <c r="F1" s="175"/>
      <c r="G1" s="175"/>
      <c r="H1" s="175"/>
      <c r="I1" s="175"/>
    </row>
    <row r="2" spans="1:10" ht="18" customHeight="1" x14ac:dyDescent="0.25">
      <c r="A2" s="4"/>
      <c r="B2" s="4"/>
      <c r="C2" s="4"/>
      <c r="D2" s="4"/>
      <c r="E2" s="22"/>
      <c r="F2" s="4"/>
      <c r="G2" s="4"/>
      <c r="H2" s="22"/>
      <c r="I2" s="22"/>
    </row>
    <row r="3" spans="1:10" ht="15.75" customHeight="1" x14ac:dyDescent="0.25">
      <c r="A3" s="175" t="s">
        <v>27</v>
      </c>
      <c r="B3" s="175"/>
      <c r="C3" s="175"/>
      <c r="D3" s="175"/>
      <c r="E3" s="175"/>
      <c r="F3" s="175"/>
      <c r="G3" s="175"/>
      <c r="H3" s="175"/>
      <c r="I3" s="175"/>
    </row>
    <row r="4" spans="1:10" ht="18" x14ac:dyDescent="0.25">
      <c r="A4" s="4"/>
      <c r="B4" s="4"/>
      <c r="C4" s="4"/>
      <c r="D4" s="4"/>
      <c r="E4" s="22"/>
      <c r="F4" s="4"/>
      <c r="G4" s="5"/>
      <c r="H4" s="5"/>
      <c r="I4" s="5"/>
    </row>
    <row r="5" spans="1:10" ht="18" customHeight="1" x14ac:dyDescent="0.25">
      <c r="A5" s="175" t="s">
        <v>23</v>
      </c>
      <c r="B5" s="175"/>
      <c r="C5" s="175"/>
      <c r="D5" s="175"/>
      <c r="E5" s="175"/>
      <c r="F5" s="175"/>
      <c r="G5" s="175"/>
      <c r="H5" s="175"/>
      <c r="I5" s="175"/>
    </row>
    <row r="6" spans="1:10" ht="18" x14ac:dyDescent="0.25">
      <c r="A6" s="4"/>
      <c r="B6" s="4"/>
      <c r="C6" s="4"/>
      <c r="D6" s="4"/>
      <c r="E6" s="22"/>
      <c r="F6" s="4"/>
      <c r="G6" s="5"/>
      <c r="H6" s="5"/>
      <c r="I6" s="5"/>
    </row>
    <row r="7" spans="1:10" ht="25.5" x14ac:dyDescent="0.25">
      <c r="A7" s="18" t="s">
        <v>9</v>
      </c>
      <c r="B7" s="17" t="s">
        <v>10</v>
      </c>
      <c r="C7" s="17" t="s">
        <v>11</v>
      </c>
      <c r="D7" s="17" t="s">
        <v>38</v>
      </c>
      <c r="E7" s="118" t="s">
        <v>186</v>
      </c>
      <c r="F7" s="18" t="s">
        <v>190</v>
      </c>
      <c r="G7" s="18" t="s">
        <v>187</v>
      </c>
      <c r="H7" s="18" t="s">
        <v>178</v>
      </c>
      <c r="I7" s="18" t="s">
        <v>188</v>
      </c>
      <c r="J7" s="138" t="s">
        <v>189</v>
      </c>
    </row>
    <row r="8" spans="1:10" x14ac:dyDescent="0.25">
      <c r="A8" s="199">
        <v>1</v>
      </c>
      <c r="B8" s="200"/>
      <c r="C8" s="201"/>
      <c r="D8" s="95">
        <v>2</v>
      </c>
      <c r="E8" s="95">
        <v>3</v>
      </c>
      <c r="F8" s="18">
        <v>4</v>
      </c>
      <c r="G8" s="18">
        <v>5</v>
      </c>
      <c r="H8" s="18">
        <v>6</v>
      </c>
      <c r="I8" s="18">
        <v>7</v>
      </c>
      <c r="J8" s="139">
        <v>8</v>
      </c>
    </row>
    <row r="9" spans="1:10" ht="25.5" x14ac:dyDescent="0.25">
      <c r="A9" s="9">
        <v>8</v>
      </c>
      <c r="B9" s="9"/>
      <c r="C9" s="9"/>
      <c r="D9" s="9" t="s">
        <v>24</v>
      </c>
      <c r="E9" s="64">
        <v>0</v>
      </c>
      <c r="F9" s="59">
        <v>0</v>
      </c>
      <c r="G9" s="59">
        <v>0</v>
      </c>
      <c r="H9" s="59">
        <v>0</v>
      </c>
      <c r="I9" s="59">
        <v>0</v>
      </c>
      <c r="J9" s="136" t="e">
        <f>G9/F9</f>
        <v>#DIV/0!</v>
      </c>
    </row>
    <row r="10" spans="1:10" s="38" customFormat="1" ht="25.5" x14ac:dyDescent="0.25">
      <c r="A10" s="14"/>
      <c r="B10" s="14">
        <v>81</v>
      </c>
      <c r="C10" s="14"/>
      <c r="D10" s="14" t="s">
        <v>61</v>
      </c>
      <c r="E10" s="65"/>
      <c r="F10" s="59"/>
      <c r="G10" s="59"/>
      <c r="H10" s="59"/>
      <c r="I10" s="59"/>
      <c r="J10" s="136"/>
    </row>
    <row r="11" spans="1:10" x14ac:dyDescent="0.25">
      <c r="A11" s="9"/>
      <c r="B11" s="9"/>
      <c r="C11" s="16" t="s">
        <v>46</v>
      </c>
      <c r="D11" s="16" t="s">
        <v>47</v>
      </c>
      <c r="E11" s="66"/>
      <c r="F11" s="59"/>
      <c r="G11" s="59"/>
      <c r="H11" s="59"/>
      <c r="I11" s="59"/>
      <c r="J11" s="136"/>
    </row>
    <row r="12" spans="1:10" x14ac:dyDescent="0.25">
      <c r="A12" s="9"/>
      <c r="B12" s="25" t="s">
        <v>36</v>
      </c>
      <c r="C12" s="16"/>
      <c r="D12" s="16"/>
      <c r="E12" s="66"/>
      <c r="F12" s="59"/>
      <c r="G12" s="59"/>
      <c r="H12" s="59"/>
      <c r="I12" s="59"/>
      <c r="J12" s="136"/>
    </row>
    <row r="13" spans="1:10" x14ac:dyDescent="0.25">
      <c r="A13" s="9"/>
      <c r="B13" s="14">
        <v>84</v>
      </c>
      <c r="C13" s="14"/>
      <c r="D13" s="14" t="s">
        <v>31</v>
      </c>
      <c r="E13" s="65"/>
      <c r="F13" s="59"/>
      <c r="G13" s="59"/>
      <c r="H13" s="59"/>
      <c r="I13" s="59"/>
      <c r="J13" s="136"/>
    </row>
    <row r="14" spans="1:10" ht="25.5" x14ac:dyDescent="0.25">
      <c r="A14" s="10"/>
      <c r="B14" s="10"/>
      <c r="C14" s="11" t="s">
        <v>59</v>
      </c>
      <c r="D14" s="15" t="s">
        <v>60</v>
      </c>
      <c r="E14" s="67"/>
      <c r="F14" s="59"/>
      <c r="G14" s="59"/>
      <c r="H14" s="59"/>
      <c r="I14" s="59"/>
      <c r="J14" s="136"/>
    </row>
    <row r="15" spans="1:10" ht="25.5" x14ac:dyDescent="0.25">
      <c r="A15" s="12">
        <v>5</v>
      </c>
      <c r="B15" s="13"/>
      <c r="C15" s="13"/>
      <c r="D15" s="23" t="s">
        <v>25</v>
      </c>
      <c r="E15" s="64">
        <v>0</v>
      </c>
      <c r="F15" s="59">
        <v>0</v>
      </c>
      <c r="G15" s="59">
        <v>0</v>
      </c>
      <c r="H15" s="59">
        <v>0</v>
      </c>
      <c r="I15" s="59">
        <v>0</v>
      </c>
      <c r="J15" s="136" t="e">
        <f>G15/F15</f>
        <v>#DIV/0!</v>
      </c>
    </row>
    <row r="16" spans="1:10" ht="25.5" x14ac:dyDescent="0.25">
      <c r="A16" s="14"/>
      <c r="B16" s="14">
        <v>54</v>
      </c>
      <c r="C16" s="14"/>
      <c r="D16" s="24" t="s">
        <v>32</v>
      </c>
      <c r="E16" s="68"/>
      <c r="F16" s="59"/>
      <c r="G16" s="59"/>
      <c r="H16" s="59"/>
      <c r="I16" s="59"/>
      <c r="J16" s="136"/>
    </row>
    <row r="17" spans="1:10" x14ac:dyDescent="0.25">
      <c r="A17" s="10"/>
      <c r="B17" s="10"/>
      <c r="C17" s="11" t="s">
        <v>50</v>
      </c>
      <c r="D17" s="11" t="s">
        <v>13</v>
      </c>
      <c r="E17" s="69"/>
      <c r="F17" s="59"/>
      <c r="G17" s="59"/>
      <c r="H17" s="59"/>
      <c r="I17" s="59"/>
      <c r="J17" s="136"/>
    </row>
    <row r="18" spans="1:10" x14ac:dyDescent="0.25">
      <c r="A18" s="10"/>
      <c r="B18" s="10"/>
      <c r="C18" s="16" t="s">
        <v>46</v>
      </c>
      <c r="D18" s="16" t="s">
        <v>47</v>
      </c>
      <c r="E18" s="70"/>
      <c r="F18" s="59"/>
      <c r="G18" s="59"/>
      <c r="H18" s="59"/>
      <c r="I18" s="59"/>
      <c r="J18" s="136"/>
    </row>
    <row r="19" spans="1:10" x14ac:dyDescent="0.25">
      <c r="A19" s="14"/>
      <c r="B19" s="14"/>
      <c r="C19" s="11" t="s">
        <v>55</v>
      </c>
      <c r="D19" s="11" t="s">
        <v>56</v>
      </c>
      <c r="E19" s="69"/>
      <c r="F19" s="59"/>
      <c r="G19" s="59"/>
      <c r="H19" s="59"/>
      <c r="I19" s="59"/>
      <c r="J19" s="136"/>
    </row>
    <row r="20" spans="1:10" ht="25.5" x14ac:dyDescent="0.25">
      <c r="A20" s="10"/>
      <c r="B20" s="10"/>
      <c r="C20" s="11" t="s">
        <v>43</v>
      </c>
      <c r="D20" s="15" t="s">
        <v>44</v>
      </c>
      <c r="E20" s="71"/>
      <c r="F20" s="59"/>
      <c r="G20" s="59"/>
      <c r="H20" s="59"/>
      <c r="I20" s="59"/>
      <c r="J20" s="136"/>
    </row>
    <row r="21" spans="1:10" x14ac:dyDescent="0.25">
      <c r="A21" s="10"/>
      <c r="B21" s="25"/>
      <c r="C21" s="11" t="s">
        <v>53</v>
      </c>
      <c r="D21" s="11" t="s">
        <v>54</v>
      </c>
      <c r="E21" s="69"/>
      <c r="F21" s="59"/>
      <c r="G21" s="59"/>
      <c r="H21" s="59"/>
      <c r="I21" s="59"/>
      <c r="J21" s="136"/>
    </row>
    <row r="22" spans="1:10" x14ac:dyDescent="0.25">
      <c r="A22" s="10"/>
      <c r="B22" s="10"/>
      <c r="C22" s="11" t="s">
        <v>39</v>
      </c>
      <c r="D22" s="11" t="s">
        <v>40</v>
      </c>
      <c r="E22" s="69"/>
      <c r="F22" s="59"/>
      <c r="G22" s="59"/>
      <c r="H22" s="59"/>
      <c r="I22" s="59"/>
      <c r="J22" s="136"/>
    </row>
    <row r="23" spans="1:10" x14ac:dyDescent="0.25">
      <c r="A23" s="10"/>
      <c r="B23" s="25"/>
      <c r="C23" s="11" t="s">
        <v>41</v>
      </c>
      <c r="D23" s="11" t="s">
        <v>42</v>
      </c>
      <c r="E23" s="69"/>
      <c r="F23" s="59"/>
      <c r="G23" s="59"/>
      <c r="H23" s="59"/>
      <c r="I23" s="59"/>
      <c r="J23" s="136"/>
    </row>
    <row r="24" spans="1:10" s="37" customFormat="1" x14ac:dyDescent="0.25">
      <c r="A24" s="11"/>
      <c r="B24" s="16"/>
      <c r="C24" s="16" t="s">
        <v>48</v>
      </c>
      <c r="D24" s="16" t="s">
        <v>49</v>
      </c>
      <c r="E24" s="70"/>
      <c r="F24" s="72"/>
      <c r="G24" s="72"/>
      <c r="H24" s="72"/>
      <c r="I24" s="72"/>
      <c r="J24" s="137"/>
    </row>
    <row r="25" spans="1:10" x14ac:dyDescent="0.25">
      <c r="A25" s="14"/>
      <c r="B25" s="14"/>
      <c r="C25" s="11" t="s">
        <v>51</v>
      </c>
      <c r="D25" s="11" t="s">
        <v>52</v>
      </c>
      <c r="E25" s="69"/>
      <c r="F25" s="59"/>
      <c r="G25" s="59"/>
      <c r="H25" s="59"/>
      <c r="I25" s="59"/>
      <c r="J25" s="136"/>
    </row>
  </sheetData>
  <mergeCells count="4">
    <mergeCell ref="A5:I5"/>
    <mergeCell ref="A3:I3"/>
    <mergeCell ref="A1:I1"/>
    <mergeCell ref="A8:C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43"/>
  <sheetViews>
    <sheetView topLeftCell="A109" zoomScaleNormal="100" workbookViewId="0">
      <selection activeCell="D54" sqref="D5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7.42578125" customWidth="1"/>
    <col min="4" max="4" width="31" customWidth="1"/>
    <col min="5" max="5" width="21.28515625" customWidth="1"/>
    <col min="6" max="6" width="25.28515625" customWidth="1"/>
    <col min="7" max="8" width="22.7109375" customWidth="1"/>
    <col min="9" max="9" width="22.85546875" customWidth="1"/>
    <col min="10" max="10" width="10.140625" customWidth="1"/>
  </cols>
  <sheetData>
    <row r="1" spans="1:10" ht="38.25" customHeight="1" x14ac:dyDescent="0.25">
      <c r="A1" s="175" t="s">
        <v>185</v>
      </c>
      <c r="B1" s="175"/>
      <c r="C1" s="175"/>
      <c r="D1" s="175"/>
      <c r="E1" s="175"/>
      <c r="F1" s="175"/>
      <c r="G1" s="175"/>
      <c r="H1" s="175"/>
      <c r="I1" s="175"/>
    </row>
    <row r="2" spans="1:10" ht="6.75" customHeight="1" x14ac:dyDescent="0.25">
      <c r="A2" s="4"/>
      <c r="B2" s="4"/>
      <c r="C2" s="4"/>
      <c r="D2" s="4"/>
      <c r="E2" s="22"/>
      <c r="F2" s="4"/>
      <c r="G2" s="5"/>
      <c r="H2" s="5"/>
      <c r="I2" s="5"/>
    </row>
    <row r="3" spans="1:10" ht="18" customHeight="1" x14ac:dyDescent="0.25">
      <c r="A3" s="175" t="s">
        <v>26</v>
      </c>
      <c r="B3" s="175"/>
      <c r="C3" s="175"/>
      <c r="D3" s="175"/>
      <c r="E3" s="175"/>
      <c r="F3" s="175"/>
      <c r="G3" s="175"/>
      <c r="H3" s="175"/>
      <c r="I3" s="175"/>
    </row>
    <row r="4" spans="1:10" ht="8.25" customHeight="1" x14ac:dyDescent="0.25">
      <c r="A4" s="4"/>
      <c r="B4" s="4"/>
      <c r="C4" s="4"/>
      <c r="D4" s="4"/>
      <c r="E4" s="22"/>
      <c r="F4" s="4"/>
      <c r="G4" s="5"/>
      <c r="H4" s="5"/>
      <c r="I4" s="5"/>
    </row>
    <row r="5" spans="1:10" ht="27.75" customHeight="1" x14ac:dyDescent="0.25">
      <c r="A5" s="199" t="s">
        <v>28</v>
      </c>
      <c r="B5" s="214"/>
      <c r="C5" s="215"/>
      <c r="D5" s="17" t="s">
        <v>29</v>
      </c>
      <c r="E5" s="17" t="s">
        <v>186</v>
      </c>
      <c r="F5" s="18" t="s">
        <v>190</v>
      </c>
      <c r="G5" s="18" t="s">
        <v>187</v>
      </c>
      <c r="H5" s="18" t="s">
        <v>178</v>
      </c>
      <c r="I5" s="18" t="s">
        <v>188</v>
      </c>
      <c r="J5" s="132" t="s">
        <v>189</v>
      </c>
    </row>
    <row r="6" spans="1:10" ht="12.75" customHeight="1" x14ac:dyDescent="0.25">
      <c r="A6" s="92"/>
      <c r="B6" s="94">
        <v>1</v>
      </c>
      <c r="C6" s="93"/>
      <c r="D6" s="17">
        <v>2</v>
      </c>
      <c r="E6" s="17">
        <v>3</v>
      </c>
      <c r="F6" s="17">
        <v>4</v>
      </c>
      <c r="G6" s="17">
        <v>5</v>
      </c>
      <c r="H6" s="17">
        <v>6</v>
      </c>
      <c r="I6" s="118">
        <v>7</v>
      </c>
      <c r="J6" s="131">
        <v>8</v>
      </c>
    </row>
    <row r="7" spans="1:10" ht="41.25" customHeight="1" x14ac:dyDescent="0.25">
      <c r="A7" s="219" t="s">
        <v>179</v>
      </c>
      <c r="B7" s="220"/>
      <c r="C7" s="221"/>
      <c r="D7" s="17" t="s">
        <v>180</v>
      </c>
      <c r="E7" s="62">
        <f>E8+E82</f>
        <v>759410.85</v>
      </c>
      <c r="F7" s="62">
        <f>F8+F82</f>
        <v>816426.22</v>
      </c>
      <c r="G7" s="62">
        <f>G8+G82</f>
        <v>936711.38</v>
      </c>
      <c r="H7" s="62">
        <f>H8+H82</f>
        <v>930736.96</v>
      </c>
      <c r="I7" s="62">
        <f>I8+I82</f>
        <v>927448.94000000006</v>
      </c>
      <c r="J7" s="134">
        <f>G7/F7</f>
        <v>1.1473313289717717</v>
      </c>
    </row>
    <row r="8" spans="1:10" ht="25.5" x14ac:dyDescent="0.25">
      <c r="A8" s="225" t="s">
        <v>121</v>
      </c>
      <c r="B8" s="226"/>
      <c r="C8" s="227"/>
      <c r="D8" s="112" t="s">
        <v>122</v>
      </c>
      <c r="E8" s="113">
        <f>E9+E16+E21+E30+E35+E46+E66+E70+E26+E74+E78</f>
        <v>63272.95</v>
      </c>
      <c r="F8" s="113">
        <f>F9+F16+F21+F30+F35+F46+F66+F70+F26</f>
        <v>70490.549999999988</v>
      </c>
      <c r="G8" s="113">
        <f>G9+G16+G21+G30+G35+G46+G66+G70+G26</f>
        <v>69772.490000000005</v>
      </c>
      <c r="H8" s="113">
        <f>H9+H16+H21+H30+H35+H46+H66+H70+H26</f>
        <v>52798.070000000007</v>
      </c>
      <c r="I8" s="113">
        <f>I9+I16+I21+I30+I35+I46+I66+I70+I26</f>
        <v>38510.050000000003</v>
      </c>
      <c r="J8" s="134">
        <f t="shared" ref="J8:J70" si="0">G8/F8</f>
        <v>0.98981338633334559</v>
      </c>
    </row>
    <row r="9" spans="1:10" x14ac:dyDescent="0.25">
      <c r="A9" s="208" t="s">
        <v>181</v>
      </c>
      <c r="B9" s="209"/>
      <c r="C9" s="210"/>
      <c r="D9" s="27" t="s">
        <v>182</v>
      </c>
      <c r="E9" s="60">
        <f>E10+E14</f>
        <v>9000.74</v>
      </c>
      <c r="F9" s="60">
        <f t="shared" ref="F9:I9" si="1">F10+F14</f>
        <v>12195.54</v>
      </c>
      <c r="G9" s="60">
        <f t="shared" si="1"/>
        <v>12000</v>
      </c>
      <c r="H9" s="60">
        <f t="shared" si="1"/>
        <v>0</v>
      </c>
      <c r="I9" s="60">
        <f t="shared" si="1"/>
        <v>0</v>
      </c>
      <c r="J9" s="134">
        <f t="shared" si="0"/>
        <v>0.98396626963627676</v>
      </c>
    </row>
    <row r="10" spans="1:10" x14ac:dyDescent="0.25">
      <c r="A10" s="222" t="s">
        <v>205</v>
      </c>
      <c r="B10" s="223"/>
      <c r="C10" s="224"/>
      <c r="D10" s="105" t="s">
        <v>206</v>
      </c>
      <c r="E10" s="106">
        <f>E11</f>
        <v>5491.2</v>
      </c>
      <c r="F10" s="106">
        <f t="shared" ref="F10:I10" si="2">F11</f>
        <v>10000</v>
      </c>
      <c r="G10" s="106">
        <f t="shared" si="2"/>
        <v>12000</v>
      </c>
      <c r="H10" s="106">
        <f t="shared" si="2"/>
        <v>0</v>
      </c>
      <c r="I10" s="106">
        <f t="shared" si="2"/>
        <v>0</v>
      </c>
      <c r="J10" s="134">
        <f t="shared" si="0"/>
        <v>1.2</v>
      </c>
    </row>
    <row r="11" spans="1:10" x14ac:dyDescent="0.25">
      <c r="A11" s="202">
        <v>3</v>
      </c>
      <c r="B11" s="203"/>
      <c r="C11" s="204"/>
      <c r="D11" s="26" t="s">
        <v>17</v>
      </c>
      <c r="E11" s="61">
        <f>E12+E13</f>
        <v>5491.2</v>
      </c>
      <c r="F11" s="61">
        <f t="shared" ref="F11:G11" si="3">F12+F13</f>
        <v>10000</v>
      </c>
      <c r="G11" s="61">
        <f t="shared" si="3"/>
        <v>12000</v>
      </c>
      <c r="H11" s="61">
        <f t="shared" ref="H11:I11" si="4">H12+H13</f>
        <v>0</v>
      </c>
      <c r="I11" s="61">
        <f t="shared" si="4"/>
        <v>0</v>
      </c>
      <c r="J11" s="134">
        <f t="shared" si="0"/>
        <v>1.2</v>
      </c>
    </row>
    <row r="12" spans="1:10" x14ac:dyDescent="0.25">
      <c r="A12" s="205">
        <v>32</v>
      </c>
      <c r="B12" s="206"/>
      <c r="C12" s="207"/>
      <c r="D12" s="26" t="s">
        <v>30</v>
      </c>
      <c r="E12" s="61">
        <v>5491.2</v>
      </c>
      <c r="F12" s="59">
        <v>10000</v>
      </c>
      <c r="G12" s="59">
        <v>12000</v>
      </c>
      <c r="H12" s="59">
        <v>0</v>
      </c>
      <c r="I12" s="104">
        <v>0</v>
      </c>
      <c r="J12" s="134">
        <f t="shared" si="0"/>
        <v>1.2</v>
      </c>
    </row>
    <row r="13" spans="1:10" x14ac:dyDescent="0.25">
      <c r="A13" s="205">
        <v>34</v>
      </c>
      <c r="B13" s="206"/>
      <c r="C13" s="207"/>
      <c r="D13" s="26" t="s">
        <v>57</v>
      </c>
      <c r="E13" s="61">
        <v>0</v>
      </c>
      <c r="F13" s="59">
        <v>0</v>
      </c>
      <c r="G13" s="59">
        <v>0</v>
      </c>
      <c r="H13" s="59">
        <v>0</v>
      </c>
      <c r="I13" s="104">
        <v>0</v>
      </c>
      <c r="J13" s="134" t="e">
        <f t="shared" si="0"/>
        <v>#DIV/0!</v>
      </c>
    </row>
    <row r="14" spans="1:10" ht="25.5" x14ac:dyDescent="0.25">
      <c r="A14" s="211" t="s">
        <v>183</v>
      </c>
      <c r="B14" s="212"/>
      <c r="C14" s="213"/>
      <c r="D14" s="107" t="s">
        <v>184</v>
      </c>
      <c r="E14" s="108">
        <f>E15</f>
        <v>3509.54</v>
      </c>
      <c r="F14" s="108">
        <f t="shared" ref="F14:I14" si="5">F15</f>
        <v>2195.54</v>
      </c>
      <c r="G14" s="108">
        <f t="shared" si="5"/>
        <v>0</v>
      </c>
      <c r="H14" s="108">
        <f t="shared" si="5"/>
        <v>0</v>
      </c>
      <c r="I14" s="108">
        <f t="shared" si="5"/>
        <v>0</v>
      </c>
      <c r="J14" s="134">
        <f t="shared" si="0"/>
        <v>0</v>
      </c>
    </row>
    <row r="15" spans="1:10" x14ac:dyDescent="0.25">
      <c r="A15" s="205">
        <v>32</v>
      </c>
      <c r="B15" s="206"/>
      <c r="C15" s="207"/>
      <c r="D15" s="98" t="s">
        <v>30</v>
      </c>
      <c r="E15" s="61">
        <f>3314.4+195.14</f>
        <v>3509.54</v>
      </c>
      <c r="F15" s="104">
        <v>2195.54</v>
      </c>
      <c r="G15" s="104">
        <v>0</v>
      </c>
      <c r="H15" s="104">
        <v>0</v>
      </c>
      <c r="I15" s="104">
        <v>0</v>
      </c>
      <c r="J15" s="134">
        <f t="shared" si="0"/>
        <v>0</v>
      </c>
    </row>
    <row r="16" spans="1:10" ht="25.5" customHeight="1" x14ac:dyDescent="0.25">
      <c r="A16" s="208" t="s">
        <v>124</v>
      </c>
      <c r="B16" s="209"/>
      <c r="C16" s="210"/>
      <c r="D16" s="56" t="s">
        <v>125</v>
      </c>
      <c r="E16" s="60">
        <f>E17</f>
        <v>1313.95</v>
      </c>
      <c r="F16" s="60">
        <f t="shared" ref="F16:F17" si="6">F17</f>
        <v>1313.96</v>
      </c>
      <c r="G16" s="60">
        <f t="shared" ref="G16:I17" si="7">G17</f>
        <v>1313.95</v>
      </c>
      <c r="H16" s="60">
        <f t="shared" si="7"/>
        <v>1313.95</v>
      </c>
      <c r="I16" s="60">
        <f t="shared" si="7"/>
        <v>1313.95</v>
      </c>
      <c r="J16" s="134">
        <f t="shared" si="0"/>
        <v>0.99999238941824709</v>
      </c>
    </row>
    <row r="17" spans="1:10" ht="15" customHeight="1" x14ac:dyDescent="0.25">
      <c r="A17" s="211" t="s">
        <v>134</v>
      </c>
      <c r="B17" s="212"/>
      <c r="C17" s="213"/>
      <c r="D17" s="109" t="s">
        <v>135</v>
      </c>
      <c r="E17" s="110">
        <f>E18</f>
        <v>1313.95</v>
      </c>
      <c r="F17" s="110">
        <f t="shared" si="6"/>
        <v>1313.96</v>
      </c>
      <c r="G17" s="110">
        <f t="shared" si="7"/>
        <v>1313.95</v>
      </c>
      <c r="H17" s="110">
        <f t="shared" si="7"/>
        <v>1313.95</v>
      </c>
      <c r="I17" s="110">
        <f t="shared" si="7"/>
        <v>1313.95</v>
      </c>
      <c r="J17" s="134">
        <f t="shared" si="0"/>
        <v>0.99999238941824709</v>
      </c>
    </row>
    <row r="18" spans="1:10" x14ac:dyDescent="0.25">
      <c r="A18" s="202">
        <v>3</v>
      </c>
      <c r="B18" s="203"/>
      <c r="C18" s="204"/>
      <c r="D18" s="55" t="s">
        <v>17</v>
      </c>
      <c r="E18" s="61">
        <f>E19+E20</f>
        <v>1313.95</v>
      </c>
      <c r="F18" s="61">
        <f t="shared" ref="F18" si="8">F19+F20</f>
        <v>1313.96</v>
      </c>
      <c r="G18" s="61">
        <f t="shared" ref="G18" si="9">G19+G20</f>
        <v>1313.95</v>
      </c>
      <c r="H18" s="61">
        <f t="shared" ref="H18:I18" si="10">H19+H20</f>
        <v>1313.95</v>
      </c>
      <c r="I18" s="61">
        <f t="shared" si="10"/>
        <v>1313.95</v>
      </c>
      <c r="J18" s="134">
        <f t="shared" si="0"/>
        <v>0.99999238941824709</v>
      </c>
    </row>
    <row r="19" spans="1:10" x14ac:dyDescent="0.25">
      <c r="A19" s="205">
        <v>31</v>
      </c>
      <c r="B19" s="206"/>
      <c r="C19" s="207"/>
      <c r="D19" s="55" t="s">
        <v>18</v>
      </c>
      <c r="E19" s="61">
        <v>0</v>
      </c>
      <c r="F19" s="59">
        <v>0</v>
      </c>
      <c r="G19" s="59">
        <v>0</v>
      </c>
      <c r="H19" s="59">
        <v>0</v>
      </c>
      <c r="I19" s="104">
        <v>0</v>
      </c>
      <c r="J19" s="134" t="e">
        <f t="shared" si="0"/>
        <v>#DIV/0!</v>
      </c>
    </row>
    <row r="20" spans="1:10" x14ac:dyDescent="0.25">
      <c r="A20" s="205">
        <v>32</v>
      </c>
      <c r="B20" s="206"/>
      <c r="C20" s="207"/>
      <c r="D20" s="55" t="s">
        <v>30</v>
      </c>
      <c r="E20" s="61">
        <v>1313.95</v>
      </c>
      <c r="F20" s="59">
        <v>1313.96</v>
      </c>
      <c r="G20" s="59">
        <v>1313.95</v>
      </c>
      <c r="H20" s="59">
        <v>1313.95</v>
      </c>
      <c r="I20" s="104">
        <v>1313.95</v>
      </c>
      <c r="J20" s="134">
        <f t="shared" si="0"/>
        <v>0.99999238941824709</v>
      </c>
    </row>
    <row r="21" spans="1:10" ht="25.5" x14ac:dyDescent="0.25">
      <c r="A21" s="208" t="s">
        <v>126</v>
      </c>
      <c r="B21" s="209"/>
      <c r="C21" s="210"/>
      <c r="D21" s="56" t="s">
        <v>127</v>
      </c>
      <c r="E21" s="60">
        <f>E22</f>
        <v>6220.46</v>
      </c>
      <c r="F21" s="60">
        <f t="shared" ref="F21:F22" si="11">F22</f>
        <v>4584.3600000000006</v>
      </c>
      <c r="G21" s="60">
        <f t="shared" ref="G21:I22" si="12">G22</f>
        <v>8936.7799999999988</v>
      </c>
      <c r="H21" s="60">
        <f t="shared" si="12"/>
        <v>8936.7799999999988</v>
      </c>
      <c r="I21" s="60">
        <f t="shared" si="12"/>
        <v>6255.75</v>
      </c>
      <c r="J21" s="134">
        <f t="shared" si="0"/>
        <v>1.9494062420926799</v>
      </c>
    </row>
    <row r="22" spans="1:10" x14ac:dyDescent="0.25">
      <c r="A22" s="211" t="s">
        <v>123</v>
      </c>
      <c r="B22" s="212"/>
      <c r="C22" s="213"/>
      <c r="D22" s="107" t="s">
        <v>13</v>
      </c>
      <c r="E22" s="110">
        <f>E23</f>
        <v>6220.46</v>
      </c>
      <c r="F22" s="110">
        <f t="shared" si="11"/>
        <v>4584.3600000000006</v>
      </c>
      <c r="G22" s="110">
        <f t="shared" si="12"/>
        <v>8936.7799999999988</v>
      </c>
      <c r="H22" s="110">
        <f t="shared" si="12"/>
        <v>8936.7799999999988</v>
      </c>
      <c r="I22" s="110">
        <f t="shared" si="12"/>
        <v>6255.75</v>
      </c>
      <c r="J22" s="134">
        <f t="shared" si="0"/>
        <v>1.9494062420926799</v>
      </c>
    </row>
    <row r="23" spans="1:10" x14ac:dyDescent="0.25">
      <c r="A23" s="202">
        <v>3</v>
      </c>
      <c r="B23" s="203"/>
      <c r="C23" s="204"/>
      <c r="D23" s="55" t="s">
        <v>17</v>
      </c>
      <c r="E23" s="61">
        <f>E24+E25</f>
        <v>6220.46</v>
      </c>
      <c r="F23" s="61">
        <f t="shared" ref="F23" si="13">F24+F25</f>
        <v>4584.3600000000006</v>
      </c>
      <c r="G23" s="61">
        <f t="shared" ref="G23" si="14">G24+G25</f>
        <v>8936.7799999999988</v>
      </c>
      <c r="H23" s="61">
        <f t="shared" ref="H23:I23" si="15">H24+H25</f>
        <v>8936.7799999999988</v>
      </c>
      <c r="I23" s="61">
        <f t="shared" si="15"/>
        <v>6255.75</v>
      </c>
      <c r="J23" s="134">
        <f t="shared" si="0"/>
        <v>1.9494062420926799</v>
      </c>
    </row>
    <row r="24" spans="1:10" x14ac:dyDescent="0.25">
      <c r="A24" s="205">
        <v>31</v>
      </c>
      <c r="B24" s="206"/>
      <c r="C24" s="207"/>
      <c r="D24" s="55" t="s">
        <v>18</v>
      </c>
      <c r="E24" s="61">
        <v>4030.82</v>
      </c>
      <c r="F24" s="59">
        <v>3537.96</v>
      </c>
      <c r="G24" s="59">
        <v>7958.78</v>
      </c>
      <c r="H24" s="59">
        <v>7958.78</v>
      </c>
      <c r="I24" s="104">
        <v>5571.15</v>
      </c>
      <c r="J24" s="134">
        <f t="shared" si="0"/>
        <v>2.2495392825243923</v>
      </c>
    </row>
    <row r="25" spans="1:10" x14ac:dyDescent="0.25">
      <c r="A25" s="205">
        <v>32</v>
      </c>
      <c r="B25" s="206"/>
      <c r="C25" s="207"/>
      <c r="D25" s="55" t="s">
        <v>30</v>
      </c>
      <c r="E25" s="61">
        <v>2189.64</v>
      </c>
      <c r="F25" s="59">
        <v>1046.4000000000001</v>
      </c>
      <c r="G25" s="59">
        <v>978</v>
      </c>
      <c r="H25" s="59">
        <v>978</v>
      </c>
      <c r="I25" s="104">
        <v>684.6</v>
      </c>
      <c r="J25" s="134">
        <f t="shared" si="0"/>
        <v>0.93463302752293564</v>
      </c>
    </row>
    <row r="26" spans="1:10" ht="24.75" customHeight="1" x14ac:dyDescent="0.25">
      <c r="A26" s="208" t="s">
        <v>176</v>
      </c>
      <c r="B26" s="209"/>
      <c r="C26" s="210"/>
      <c r="D26" s="119" t="s">
        <v>175</v>
      </c>
      <c r="E26" s="60">
        <f>E27</f>
        <v>6021.59</v>
      </c>
      <c r="F26" s="60">
        <f t="shared" ref="F26:I26" si="16">F27</f>
        <v>5700</v>
      </c>
      <c r="G26" s="60">
        <f t="shared" si="16"/>
        <v>5700</v>
      </c>
      <c r="H26" s="60">
        <f t="shared" si="16"/>
        <v>5700</v>
      </c>
      <c r="I26" s="60">
        <f t="shared" si="16"/>
        <v>5700</v>
      </c>
      <c r="J26" s="134">
        <f t="shared" si="0"/>
        <v>1</v>
      </c>
    </row>
    <row r="27" spans="1:10" ht="25.5" x14ac:dyDescent="0.25">
      <c r="A27" s="211" t="s">
        <v>201</v>
      </c>
      <c r="B27" s="212"/>
      <c r="C27" s="213"/>
      <c r="D27" s="120" t="s">
        <v>202</v>
      </c>
      <c r="E27" s="110">
        <f>E28+E29</f>
        <v>6021.59</v>
      </c>
      <c r="F27" s="110">
        <f t="shared" ref="F27:I27" si="17">F28+F29</f>
        <v>5700</v>
      </c>
      <c r="G27" s="110">
        <f t="shared" si="17"/>
        <v>5700</v>
      </c>
      <c r="H27" s="110">
        <f t="shared" si="17"/>
        <v>5700</v>
      </c>
      <c r="I27" s="110">
        <f t="shared" si="17"/>
        <v>5700</v>
      </c>
      <c r="J27" s="134">
        <f t="shared" si="0"/>
        <v>1</v>
      </c>
    </row>
    <row r="28" spans="1:10" x14ac:dyDescent="0.25">
      <c r="A28" s="205">
        <v>37</v>
      </c>
      <c r="B28" s="206"/>
      <c r="C28" s="207"/>
      <c r="D28" s="121" t="s">
        <v>147</v>
      </c>
      <c r="E28" s="61">
        <v>0</v>
      </c>
      <c r="F28" s="59">
        <v>0</v>
      </c>
      <c r="G28" s="59">
        <v>0</v>
      </c>
      <c r="H28" s="59">
        <v>0</v>
      </c>
      <c r="I28" s="104">
        <v>0</v>
      </c>
      <c r="J28" s="134" t="e">
        <f t="shared" si="0"/>
        <v>#DIV/0!</v>
      </c>
    </row>
    <row r="29" spans="1:10" x14ac:dyDescent="0.25">
      <c r="A29" s="205">
        <v>42</v>
      </c>
      <c r="B29" s="206"/>
      <c r="C29" s="207"/>
      <c r="D29" s="121" t="s">
        <v>148</v>
      </c>
      <c r="E29" s="61">
        <v>6021.59</v>
      </c>
      <c r="F29" s="59">
        <v>5700</v>
      </c>
      <c r="G29" s="59">
        <v>5700</v>
      </c>
      <c r="H29" s="59">
        <v>5700</v>
      </c>
      <c r="I29" s="104">
        <v>5700</v>
      </c>
      <c r="J29" s="134">
        <f t="shared" si="0"/>
        <v>1</v>
      </c>
    </row>
    <row r="30" spans="1:10" ht="25.5" x14ac:dyDescent="0.25">
      <c r="A30" s="208" t="s">
        <v>128</v>
      </c>
      <c r="B30" s="209"/>
      <c r="C30" s="210"/>
      <c r="D30" s="56" t="s">
        <v>129</v>
      </c>
      <c r="E30" s="60">
        <f>E31+E33</f>
        <v>19767.73</v>
      </c>
      <c r="F30" s="60">
        <f t="shared" ref="F30:I30" si="18">F31+F33</f>
        <v>26042.73</v>
      </c>
      <c r="G30" s="60">
        <f t="shared" si="18"/>
        <v>24997.35</v>
      </c>
      <c r="H30" s="60">
        <f t="shared" si="18"/>
        <v>24997.35</v>
      </c>
      <c r="I30" s="60">
        <f t="shared" si="18"/>
        <v>24997.35</v>
      </c>
      <c r="J30" s="134">
        <f t="shared" si="0"/>
        <v>0.95985904703539138</v>
      </c>
    </row>
    <row r="31" spans="1:10" x14ac:dyDescent="0.25">
      <c r="A31" s="211" t="s">
        <v>123</v>
      </c>
      <c r="B31" s="212"/>
      <c r="C31" s="213"/>
      <c r="D31" s="107" t="s">
        <v>13</v>
      </c>
      <c r="E31" s="110">
        <f>E32</f>
        <v>0</v>
      </c>
      <c r="F31" s="110">
        <f t="shared" ref="F31" si="19">F32</f>
        <v>0</v>
      </c>
      <c r="G31" s="110">
        <f t="shared" ref="G31:I31" si="20">G32</f>
        <v>0</v>
      </c>
      <c r="H31" s="110">
        <f t="shared" si="20"/>
        <v>0</v>
      </c>
      <c r="I31" s="110">
        <f t="shared" si="20"/>
        <v>0</v>
      </c>
      <c r="J31" s="134" t="e">
        <f t="shared" si="0"/>
        <v>#DIV/0!</v>
      </c>
    </row>
    <row r="32" spans="1:10" x14ac:dyDescent="0.25">
      <c r="A32" s="205">
        <v>31</v>
      </c>
      <c r="B32" s="206"/>
      <c r="C32" s="207"/>
      <c r="D32" s="55" t="s">
        <v>18</v>
      </c>
      <c r="E32" s="61">
        <v>0</v>
      </c>
      <c r="F32" s="59">
        <v>0</v>
      </c>
      <c r="G32" s="59">
        <v>0</v>
      </c>
      <c r="H32" s="59">
        <v>0</v>
      </c>
      <c r="I32" s="104">
        <v>0</v>
      </c>
      <c r="J32" s="134" t="e">
        <f t="shared" si="0"/>
        <v>#DIV/0!</v>
      </c>
    </row>
    <row r="33" spans="1:10" ht="15" customHeight="1" x14ac:dyDescent="0.25">
      <c r="A33" s="211" t="s">
        <v>201</v>
      </c>
      <c r="B33" s="212"/>
      <c r="C33" s="213"/>
      <c r="D33" s="164" t="s">
        <v>202</v>
      </c>
      <c r="E33" s="108">
        <f>E34</f>
        <v>19767.73</v>
      </c>
      <c r="F33" s="108">
        <f t="shared" ref="F33:I33" si="21">F34</f>
        <v>26042.73</v>
      </c>
      <c r="G33" s="108">
        <f t="shared" si="21"/>
        <v>24997.35</v>
      </c>
      <c r="H33" s="108">
        <f t="shared" si="21"/>
        <v>24997.35</v>
      </c>
      <c r="I33" s="108">
        <f t="shared" si="21"/>
        <v>24997.35</v>
      </c>
      <c r="J33" s="134">
        <f t="shared" si="0"/>
        <v>0.95985904703539138</v>
      </c>
    </row>
    <row r="34" spans="1:10" x14ac:dyDescent="0.25">
      <c r="A34" s="205">
        <v>32</v>
      </c>
      <c r="B34" s="206"/>
      <c r="C34" s="207"/>
      <c r="D34" s="55" t="s">
        <v>30</v>
      </c>
      <c r="E34" s="61">
        <v>19767.73</v>
      </c>
      <c r="F34" s="59">
        <v>26042.73</v>
      </c>
      <c r="G34" s="59">
        <v>24997.35</v>
      </c>
      <c r="H34" s="59">
        <v>24997.35</v>
      </c>
      <c r="I34" s="104">
        <v>24997.35</v>
      </c>
      <c r="J34" s="134">
        <f t="shared" si="0"/>
        <v>0.95985904703539138</v>
      </c>
    </row>
    <row r="35" spans="1:10" ht="25.5" customHeight="1" x14ac:dyDescent="0.25">
      <c r="A35" s="208" t="s">
        <v>130</v>
      </c>
      <c r="B35" s="209"/>
      <c r="C35" s="210"/>
      <c r="D35" s="56" t="s">
        <v>132</v>
      </c>
      <c r="E35" s="60">
        <f>E36+E40+E44</f>
        <v>14032.73</v>
      </c>
      <c r="F35" s="60">
        <f t="shared" ref="F35:I35" si="22">F36+F40+F44</f>
        <v>0</v>
      </c>
      <c r="G35" s="60">
        <f t="shared" si="22"/>
        <v>0</v>
      </c>
      <c r="H35" s="60">
        <f t="shared" si="22"/>
        <v>0</v>
      </c>
      <c r="I35" s="60">
        <f t="shared" si="22"/>
        <v>0</v>
      </c>
      <c r="J35" s="134" t="e">
        <f t="shared" si="0"/>
        <v>#DIV/0!</v>
      </c>
    </row>
    <row r="36" spans="1:10" x14ac:dyDescent="0.25">
      <c r="A36" s="211" t="s">
        <v>123</v>
      </c>
      <c r="B36" s="212"/>
      <c r="C36" s="213"/>
      <c r="D36" s="107" t="s">
        <v>13</v>
      </c>
      <c r="E36" s="110">
        <f>E37</f>
        <v>5792.71</v>
      </c>
      <c r="F36" s="110">
        <f t="shared" ref="F36" si="23">F37</f>
        <v>0</v>
      </c>
      <c r="G36" s="110">
        <f t="shared" ref="G36:I36" si="24">G37</f>
        <v>0</v>
      </c>
      <c r="H36" s="110">
        <f t="shared" si="24"/>
        <v>0</v>
      </c>
      <c r="I36" s="110">
        <f t="shared" si="24"/>
        <v>0</v>
      </c>
      <c r="J36" s="134" t="e">
        <f t="shared" si="0"/>
        <v>#DIV/0!</v>
      </c>
    </row>
    <row r="37" spans="1:10" x14ac:dyDescent="0.25">
      <c r="A37" s="202">
        <v>3</v>
      </c>
      <c r="B37" s="203"/>
      <c r="C37" s="204"/>
      <c r="D37" s="55" t="s">
        <v>17</v>
      </c>
      <c r="E37" s="61">
        <f>E38+E39</f>
        <v>5792.71</v>
      </c>
      <c r="F37" s="61">
        <f t="shared" ref="F37" si="25">F38+F39</f>
        <v>0</v>
      </c>
      <c r="G37" s="61">
        <f t="shared" ref="G37" si="26">G38+G39</f>
        <v>0</v>
      </c>
      <c r="H37" s="61">
        <f t="shared" ref="H37" si="27">H38+H39</f>
        <v>0</v>
      </c>
      <c r="I37" s="61"/>
      <c r="J37" s="134" t="e">
        <f t="shared" si="0"/>
        <v>#DIV/0!</v>
      </c>
    </row>
    <row r="38" spans="1:10" x14ac:dyDescent="0.25">
      <c r="A38" s="205">
        <v>31</v>
      </c>
      <c r="B38" s="206"/>
      <c r="C38" s="207"/>
      <c r="D38" s="55" t="s">
        <v>18</v>
      </c>
      <c r="E38" s="61">
        <v>5792.71</v>
      </c>
      <c r="F38" s="59">
        <v>0</v>
      </c>
      <c r="G38" s="59">
        <v>0</v>
      </c>
      <c r="H38" s="59">
        <v>0</v>
      </c>
      <c r="I38" s="104">
        <v>0</v>
      </c>
      <c r="J38" s="134" t="e">
        <f t="shared" si="0"/>
        <v>#DIV/0!</v>
      </c>
    </row>
    <row r="39" spans="1:10" x14ac:dyDescent="0.25">
      <c r="A39" s="205">
        <v>32</v>
      </c>
      <c r="B39" s="206"/>
      <c r="C39" s="207"/>
      <c r="D39" s="55" t="s">
        <v>30</v>
      </c>
      <c r="E39" s="61">
        <v>0</v>
      </c>
      <c r="F39" s="59">
        <v>0</v>
      </c>
      <c r="G39" s="59">
        <v>0</v>
      </c>
      <c r="H39" s="59">
        <v>0</v>
      </c>
      <c r="I39" s="104">
        <v>0</v>
      </c>
      <c r="J39" s="134" t="e">
        <f t="shared" si="0"/>
        <v>#DIV/0!</v>
      </c>
    </row>
    <row r="40" spans="1:10" x14ac:dyDescent="0.25">
      <c r="A40" s="211" t="s">
        <v>136</v>
      </c>
      <c r="B40" s="212"/>
      <c r="C40" s="213"/>
      <c r="D40" s="107" t="s">
        <v>137</v>
      </c>
      <c r="E40" s="110">
        <f>E41</f>
        <v>8240.02</v>
      </c>
      <c r="F40" s="110">
        <f t="shared" ref="F40" si="28">F41</f>
        <v>0</v>
      </c>
      <c r="G40" s="110">
        <f t="shared" ref="G40:I40" si="29">G41</f>
        <v>0</v>
      </c>
      <c r="H40" s="110">
        <f t="shared" si="29"/>
        <v>0</v>
      </c>
      <c r="I40" s="110">
        <f t="shared" si="29"/>
        <v>0</v>
      </c>
      <c r="J40" s="134" t="e">
        <f t="shared" si="0"/>
        <v>#DIV/0!</v>
      </c>
    </row>
    <row r="41" spans="1:10" x14ac:dyDescent="0.25">
      <c r="A41" s="202">
        <v>3</v>
      </c>
      <c r="B41" s="203"/>
      <c r="C41" s="204"/>
      <c r="D41" s="55" t="s">
        <v>17</v>
      </c>
      <c r="E41" s="61">
        <f>E42+E43</f>
        <v>8240.02</v>
      </c>
      <c r="F41" s="61">
        <f t="shared" ref="F41" si="30">F42+F43</f>
        <v>0</v>
      </c>
      <c r="G41" s="61">
        <f t="shared" ref="G41" si="31">G42+G43</f>
        <v>0</v>
      </c>
      <c r="H41" s="61">
        <f t="shared" ref="H41:I41" si="32">H42+H43</f>
        <v>0</v>
      </c>
      <c r="I41" s="61">
        <f t="shared" si="32"/>
        <v>0</v>
      </c>
      <c r="J41" s="134" t="e">
        <f t="shared" si="0"/>
        <v>#DIV/0!</v>
      </c>
    </row>
    <row r="42" spans="1:10" x14ac:dyDescent="0.25">
      <c r="A42" s="205">
        <v>31</v>
      </c>
      <c r="B42" s="206"/>
      <c r="C42" s="207"/>
      <c r="D42" s="55" t="s">
        <v>18</v>
      </c>
      <c r="E42" s="61">
        <v>3386.3</v>
      </c>
      <c r="F42" s="59">
        <v>0</v>
      </c>
      <c r="G42" s="59">
        <v>0</v>
      </c>
      <c r="H42" s="59">
        <v>0</v>
      </c>
      <c r="I42" s="104">
        <v>0</v>
      </c>
      <c r="J42" s="134" t="e">
        <f t="shared" si="0"/>
        <v>#DIV/0!</v>
      </c>
    </row>
    <row r="43" spans="1:10" x14ac:dyDescent="0.25">
      <c r="A43" s="205">
        <v>32</v>
      </c>
      <c r="B43" s="206"/>
      <c r="C43" s="207"/>
      <c r="D43" s="55" t="s">
        <v>30</v>
      </c>
      <c r="E43" s="61">
        <v>4853.72</v>
      </c>
      <c r="F43" s="59">
        <v>0</v>
      </c>
      <c r="G43" s="59">
        <v>0</v>
      </c>
      <c r="H43" s="59">
        <v>0</v>
      </c>
      <c r="I43" s="104">
        <v>0</v>
      </c>
      <c r="J43" s="134" t="e">
        <f t="shared" si="0"/>
        <v>#DIV/0!</v>
      </c>
    </row>
    <row r="44" spans="1:10" x14ac:dyDescent="0.25">
      <c r="A44" s="216" t="s">
        <v>174</v>
      </c>
      <c r="B44" s="217"/>
      <c r="C44" s="218"/>
      <c r="D44" s="111" t="s">
        <v>169</v>
      </c>
      <c r="E44" s="108">
        <f>E45</f>
        <v>0</v>
      </c>
      <c r="F44" s="108">
        <f t="shared" ref="F44:I44" si="33">F45</f>
        <v>0</v>
      </c>
      <c r="G44" s="108">
        <f t="shared" si="33"/>
        <v>0</v>
      </c>
      <c r="H44" s="108">
        <f t="shared" si="33"/>
        <v>0</v>
      </c>
      <c r="I44" s="108">
        <f t="shared" si="33"/>
        <v>0</v>
      </c>
      <c r="J44" s="134" t="e">
        <f t="shared" si="0"/>
        <v>#DIV/0!</v>
      </c>
    </row>
    <row r="45" spans="1:10" x14ac:dyDescent="0.25">
      <c r="A45" s="99">
        <v>31</v>
      </c>
      <c r="B45" s="100"/>
      <c r="C45" s="101"/>
      <c r="D45" s="98" t="s">
        <v>18</v>
      </c>
      <c r="E45" s="61">
        <v>0</v>
      </c>
      <c r="F45" s="104">
        <v>0</v>
      </c>
      <c r="G45" s="104">
        <v>0</v>
      </c>
      <c r="H45" s="104">
        <v>0</v>
      </c>
      <c r="I45" s="104">
        <v>0</v>
      </c>
      <c r="J45" s="134" t="e">
        <f t="shared" si="0"/>
        <v>#DIV/0!</v>
      </c>
    </row>
    <row r="46" spans="1:10" ht="25.5" customHeight="1" x14ac:dyDescent="0.25">
      <c r="A46" s="208" t="s">
        <v>131</v>
      </c>
      <c r="B46" s="209"/>
      <c r="C46" s="210"/>
      <c r="D46" s="56" t="s">
        <v>133</v>
      </c>
      <c r="E46" s="60">
        <f>E47+E54+E51</f>
        <v>5410.25</v>
      </c>
      <c r="F46" s="60">
        <f t="shared" ref="F46:I46" si="34">F47+F54+F51</f>
        <v>20410.96</v>
      </c>
      <c r="G46" s="60">
        <f>G47+G54+G51+G58</f>
        <v>16581.41</v>
      </c>
      <c r="H46" s="60">
        <f t="shared" si="34"/>
        <v>11606.990000000002</v>
      </c>
      <c r="I46" s="60">
        <f t="shared" si="34"/>
        <v>0</v>
      </c>
      <c r="J46" s="134">
        <f t="shared" si="0"/>
        <v>0.81237776175152965</v>
      </c>
    </row>
    <row r="47" spans="1:10" ht="15" customHeight="1" x14ac:dyDescent="0.25">
      <c r="A47" s="211" t="s">
        <v>123</v>
      </c>
      <c r="B47" s="212"/>
      <c r="C47" s="213"/>
      <c r="D47" s="107" t="s">
        <v>13</v>
      </c>
      <c r="E47" s="110">
        <f>E48</f>
        <v>2491.4299999999998</v>
      </c>
      <c r="F47" s="110">
        <f t="shared" ref="F47" si="35">F48</f>
        <v>9399.24</v>
      </c>
      <c r="G47" s="110">
        <f t="shared" ref="G47:I47" si="36">G48</f>
        <v>7635.74</v>
      </c>
      <c r="H47" s="110">
        <f t="shared" si="36"/>
        <v>5345.02</v>
      </c>
      <c r="I47" s="110">
        <f t="shared" si="36"/>
        <v>0</v>
      </c>
      <c r="J47" s="134">
        <f t="shared" si="0"/>
        <v>0.81237844761916922</v>
      </c>
    </row>
    <row r="48" spans="1:10" x14ac:dyDescent="0.25">
      <c r="A48" s="202">
        <v>3</v>
      </c>
      <c r="B48" s="203"/>
      <c r="C48" s="204"/>
      <c r="D48" s="55" t="s">
        <v>17</v>
      </c>
      <c r="E48" s="61">
        <f>E49+E50</f>
        <v>2491.4299999999998</v>
      </c>
      <c r="F48" s="61">
        <f t="shared" ref="F48" si="37">F49+F50</f>
        <v>9399.24</v>
      </c>
      <c r="G48" s="61">
        <f t="shared" ref="G48" si="38">G49+G50</f>
        <v>7635.74</v>
      </c>
      <c r="H48" s="61">
        <f t="shared" ref="H48:I48" si="39">H49+H50</f>
        <v>5345.02</v>
      </c>
      <c r="I48" s="61">
        <f t="shared" si="39"/>
        <v>0</v>
      </c>
      <c r="J48" s="134">
        <f t="shared" si="0"/>
        <v>0.81237844761916922</v>
      </c>
    </row>
    <row r="49" spans="1:10" x14ac:dyDescent="0.25">
      <c r="A49" s="205">
        <v>31</v>
      </c>
      <c r="B49" s="206"/>
      <c r="C49" s="207"/>
      <c r="D49" s="55" t="s">
        <v>18</v>
      </c>
      <c r="E49" s="61">
        <v>2439.62</v>
      </c>
      <c r="F49" s="59">
        <v>8790.83</v>
      </c>
      <c r="G49" s="59">
        <v>7161.61</v>
      </c>
      <c r="H49" s="59">
        <v>5013.13</v>
      </c>
      <c r="I49" s="104">
        <v>0</v>
      </c>
      <c r="J49" s="134">
        <f t="shared" si="0"/>
        <v>0.81466823951777023</v>
      </c>
    </row>
    <row r="50" spans="1:10" x14ac:dyDescent="0.25">
      <c r="A50" s="205">
        <v>32</v>
      </c>
      <c r="B50" s="206"/>
      <c r="C50" s="207"/>
      <c r="D50" s="55" t="s">
        <v>30</v>
      </c>
      <c r="E50" s="61">
        <v>51.81</v>
      </c>
      <c r="F50" s="59">
        <v>608.41</v>
      </c>
      <c r="G50" s="59">
        <v>474.13</v>
      </c>
      <c r="H50" s="59">
        <v>331.89</v>
      </c>
      <c r="I50" s="104">
        <v>0</v>
      </c>
      <c r="J50" s="134">
        <f t="shared" si="0"/>
        <v>0.77929356848178044</v>
      </c>
    </row>
    <row r="51" spans="1:10" ht="25.5" x14ac:dyDescent="0.25">
      <c r="A51" s="216" t="s">
        <v>203</v>
      </c>
      <c r="B51" s="217"/>
      <c r="C51" s="218"/>
      <c r="D51" s="164" t="s">
        <v>204</v>
      </c>
      <c r="E51" s="108">
        <f>E52+E53</f>
        <v>437.82000000000005</v>
      </c>
      <c r="F51" s="108">
        <f t="shared" ref="F51:I51" si="40">F52+F53</f>
        <v>1651.75</v>
      </c>
      <c r="G51" s="108">
        <f t="shared" si="40"/>
        <v>852.91000000000008</v>
      </c>
      <c r="H51" s="108">
        <f t="shared" si="40"/>
        <v>939.29000000000008</v>
      </c>
      <c r="I51" s="108">
        <f t="shared" si="40"/>
        <v>0</v>
      </c>
      <c r="J51" s="134">
        <f t="shared" si="0"/>
        <v>0.51636748902678986</v>
      </c>
    </row>
    <row r="52" spans="1:10" x14ac:dyDescent="0.25">
      <c r="A52" s="99">
        <v>31</v>
      </c>
      <c r="B52" s="100"/>
      <c r="C52" s="101"/>
      <c r="D52" s="98" t="s">
        <v>170</v>
      </c>
      <c r="E52" s="61">
        <v>428.72</v>
      </c>
      <c r="F52" s="104">
        <f>958.34+586.49</f>
        <v>1544.83</v>
      </c>
      <c r="G52" s="104">
        <v>799.95</v>
      </c>
      <c r="H52" s="104">
        <v>880.97</v>
      </c>
      <c r="I52" s="104">
        <v>0</v>
      </c>
      <c r="J52" s="134">
        <f t="shared" si="0"/>
        <v>0.51782396768576489</v>
      </c>
    </row>
    <row r="53" spans="1:10" x14ac:dyDescent="0.25">
      <c r="A53" s="124">
        <v>32</v>
      </c>
      <c r="B53" s="125"/>
      <c r="C53" s="126"/>
      <c r="D53" s="123" t="s">
        <v>30</v>
      </c>
      <c r="E53" s="61">
        <v>9.1</v>
      </c>
      <c r="F53" s="104">
        <f>94.93+11.99</f>
        <v>106.92</v>
      </c>
      <c r="G53" s="104">
        <v>52.96</v>
      </c>
      <c r="H53" s="104">
        <v>58.32</v>
      </c>
      <c r="I53" s="104">
        <v>0</v>
      </c>
      <c r="J53" s="134">
        <f t="shared" si="0"/>
        <v>0.49532360643471757</v>
      </c>
    </row>
    <row r="54" spans="1:10" x14ac:dyDescent="0.25">
      <c r="A54" s="211" t="s">
        <v>207</v>
      </c>
      <c r="B54" s="212"/>
      <c r="C54" s="213"/>
      <c r="D54" s="107" t="s">
        <v>208</v>
      </c>
      <c r="E54" s="110">
        <f>E55</f>
        <v>2481</v>
      </c>
      <c r="F54" s="110">
        <f t="shared" ref="F54" si="41">F55</f>
        <v>9359.9700000000012</v>
      </c>
      <c r="G54" s="110">
        <f t="shared" ref="G54:I54" si="42">G55</f>
        <v>4833.1499999999996</v>
      </c>
      <c r="H54" s="110">
        <f t="shared" si="42"/>
        <v>5322.68</v>
      </c>
      <c r="I54" s="110">
        <f t="shared" si="42"/>
        <v>0</v>
      </c>
      <c r="J54" s="134">
        <f t="shared" si="0"/>
        <v>0.51636383449946943</v>
      </c>
    </row>
    <row r="55" spans="1:10" x14ac:dyDescent="0.25">
      <c r="A55" s="202">
        <v>3</v>
      </c>
      <c r="B55" s="203"/>
      <c r="C55" s="204"/>
      <c r="D55" s="55" t="s">
        <v>17</v>
      </c>
      <c r="E55" s="61">
        <f>E56+E57</f>
        <v>2481</v>
      </c>
      <c r="F55" s="61">
        <f t="shared" ref="F55" si="43">F56+F57</f>
        <v>9359.9700000000012</v>
      </c>
      <c r="G55" s="61">
        <f t="shared" ref="G55" si="44">G56+G57</f>
        <v>4833.1499999999996</v>
      </c>
      <c r="H55" s="61">
        <f t="shared" ref="H55:I55" si="45">H56+H57</f>
        <v>5322.68</v>
      </c>
      <c r="I55" s="61">
        <f t="shared" si="45"/>
        <v>0</v>
      </c>
      <c r="J55" s="134">
        <f t="shared" si="0"/>
        <v>0.51636383449946943</v>
      </c>
    </row>
    <row r="56" spans="1:10" x14ac:dyDescent="0.25">
      <c r="A56" s="205">
        <v>31</v>
      </c>
      <c r="B56" s="206"/>
      <c r="C56" s="207"/>
      <c r="D56" s="55" t="s">
        <v>18</v>
      </c>
      <c r="E56" s="61">
        <v>2429.41</v>
      </c>
      <c r="F56" s="59">
        <f>5362.74+3391.36</f>
        <v>8754.1</v>
      </c>
      <c r="G56" s="59">
        <v>4533.04</v>
      </c>
      <c r="H56" s="59">
        <v>4992.17</v>
      </c>
      <c r="I56" s="104">
        <v>0</v>
      </c>
      <c r="J56" s="134">
        <f t="shared" si="0"/>
        <v>0.5178190790600975</v>
      </c>
    </row>
    <row r="57" spans="1:10" x14ac:dyDescent="0.25">
      <c r="A57" s="205">
        <v>32</v>
      </c>
      <c r="B57" s="206"/>
      <c r="C57" s="207"/>
      <c r="D57" s="55" t="s">
        <v>30</v>
      </c>
      <c r="E57" s="61">
        <v>51.59</v>
      </c>
      <c r="F57" s="59">
        <f>334.03+271.84</f>
        <v>605.86999999999989</v>
      </c>
      <c r="G57" s="59">
        <v>300.11</v>
      </c>
      <c r="H57" s="59">
        <v>330.51</v>
      </c>
      <c r="I57" s="104">
        <v>0</v>
      </c>
      <c r="J57" s="134">
        <f t="shared" si="0"/>
        <v>0.49533728357568468</v>
      </c>
    </row>
    <row r="58" spans="1:10" x14ac:dyDescent="0.25">
      <c r="A58" s="211" t="s">
        <v>191</v>
      </c>
      <c r="B58" s="212"/>
      <c r="C58" s="213"/>
      <c r="D58" s="107" t="s">
        <v>192</v>
      </c>
      <c r="E58" s="110">
        <f>E59</f>
        <v>0</v>
      </c>
      <c r="F58" s="110">
        <f t="shared" ref="F58" si="46">F59</f>
        <v>0</v>
      </c>
      <c r="G58" s="110">
        <f t="shared" ref="G58:I58" si="47">G59</f>
        <v>3259.61</v>
      </c>
      <c r="H58" s="110">
        <f t="shared" si="47"/>
        <v>0</v>
      </c>
      <c r="I58" s="110">
        <f t="shared" si="47"/>
        <v>0</v>
      </c>
      <c r="J58" s="134" t="e">
        <f t="shared" si="0"/>
        <v>#DIV/0!</v>
      </c>
    </row>
    <row r="59" spans="1:10" x14ac:dyDescent="0.25">
      <c r="A59" s="202">
        <v>3</v>
      </c>
      <c r="B59" s="203"/>
      <c r="C59" s="204"/>
      <c r="D59" s="55" t="s">
        <v>17</v>
      </c>
      <c r="E59" s="61">
        <f>E60+E61</f>
        <v>0</v>
      </c>
      <c r="F59" s="61">
        <f t="shared" ref="F59" si="48">F60+F61</f>
        <v>0</v>
      </c>
      <c r="G59" s="61">
        <f t="shared" ref="G59" si="49">G60+G61</f>
        <v>3259.61</v>
      </c>
      <c r="H59" s="61">
        <f t="shared" ref="H59:I59" si="50">H60+H61</f>
        <v>0</v>
      </c>
      <c r="I59" s="61">
        <f t="shared" si="50"/>
        <v>0</v>
      </c>
      <c r="J59" s="134" t="e">
        <f t="shared" si="0"/>
        <v>#DIV/0!</v>
      </c>
    </row>
    <row r="60" spans="1:10" x14ac:dyDescent="0.25">
      <c r="A60" s="205">
        <v>31</v>
      </c>
      <c r="B60" s="206"/>
      <c r="C60" s="207"/>
      <c r="D60" s="55" t="s">
        <v>18</v>
      </c>
      <c r="E60" s="61">
        <v>0</v>
      </c>
      <c r="F60" s="59">
        <v>0</v>
      </c>
      <c r="G60" s="59">
        <v>3057.21</v>
      </c>
      <c r="H60" s="59">
        <v>0</v>
      </c>
      <c r="I60" s="104">
        <v>0</v>
      </c>
      <c r="J60" s="134" t="e">
        <f t="shared" si="0"/>
        <v>#DIV/0!</v>
      </c>
    </row>
    <row r="61" spans="1:10" x14ac:dyDescent="0.25">
      <c r="A61" s="205">
        <v>32</v>
      </c>
      <c r="B61" s="206"/>
      <c r="C61" s="207"/>
      <c r="D61" s="55" t="s">
        <v>30</v>
      </c>
      <c r="E61" s="61">
        <v>0</v>
      </c>
      <c r="F61" s="59">
        <v>0</v>
      </c>
      <c r="G61" s="59">
        <v>202.4</v>
      </c>
      <c r="H61" s="59">
        <v>0</v>
      </c>
      <c r="I61" s="104">
        <v>0</v>
      </c>
      <c r="J61" s="134" t="e">
        <f t="shared" si="0"/>
        <v>#DIV/0!</v>
      </c>
    </row>
    <row r="62" spans="1:10" x14ac:dyDescent="0.25">
      <c r="A62" s="211" t="s">
        <v>136</v>
      </c>
      <c r="B62" s="212"/>
      <c r="C62" s="213"/>
      <c r="D62" s="107" t="s">
        <v>137</v>
      </c>
      <c r="E62" s="110">
        <f>E63</f>
        <v>0</v>
      </c>
      <c r="F62" s="110">
        <f t="shared" ref="F62:I62" si="51">F63</f>
        <v>0</v>
      </c>
      <c r="G62" s="110">
        <f t="shared" si="51"/>
        <v>0</v>
      </c>
      <c r="H62" s="110">
        <f t="shared" si="51"/>
        <v>0</v>
      </c>
      <c r="I62" s="110">
        <f t="shared" si="51"/>
        <v>0</v>
      </c>
      <c r="J62" s="134" t="e">
        <f t="shared" si="0"/>
        <v>#DIV/0!</v>
      </c>
    </row>
    <row r="63" spans="1:10" x14ac:dyDescent="0.25">
      <c r="A63" s="202">
        <v>3</v>
      </c>
      <c r="B63" s="203"/>
      <c r="C63" s="204"/>
      <c r="D63" s="55" t="s">
        <v>17</v>
      </c>
      <c r="E63" s="61">
        <f>E64+E65</f>
        <v>0</v>
      </c>
      <c r="F63" s="61">
        <f t="shared" ref="F63" si="52">F64+F65</f>
        <v>0</v>
      </c>
      <c r="G63" s="61">
        <f t="shared" ref="G63" si="53">G64+G65</f>
        <v>0</v>
      </c>
      <c r="H63" s="61">
        <f t="shared" ref="H63:I63" si="54">H64+H65</f>
        <v>0</v>
      </c>
      <c r="I63" s="61">
        <f t="shared" si="54"/>
        <v>0</v>
      </c>
      <c r="J63" s="134" t="e">
        <f t="shared" si="0"/>
        <v>#DIV/0!</v>
      </c>
    </row>
    <row r="64" spans="1:10" x14ac:dyDescent="0.25">
      <c r="A64" s="205">
        <v>31</v>
      </c>
      <c r="B64" s="206"/>
      <c r="C64" s="207"/>
      <c r="D64" s="55" t="s">
        <v>18</v>
      </c>
      <c r="E64" s="61">
        <v>0</v>
      </c>
      <c r="F64" s="59">
        <v>0</v>
      </c>
      <c r="G64" s="59">
        <v>0</v>
      </c>
      <c r="H64" s="59">
        <v>0</v>
      </c>
      <c r="I64" s="104">
        <v>0</v>
      </c>
      <c r="J64" s="134" t="e">
        <f t="shared" si="0"/>
        <v>#DIV/0!</v>
      </c>
    </row>
    <row r="65" spans="1:10" x14ac:dyDescent="0.25">
      <c r="A65" s="205">
        <v>32</v>
      </c>
      <c r="B65" s="206"/>
      <c r="C65" s="207"/>
      <c r="D65" s="55" t="s">
        <v>30</v>
      </c>
      <c r="E65" s="61">
        <v>0</v>
      </c>
      <c r="F65" s="59">
        <v>0</v>
      </c>
      <c r="G65" s="59">
        <v>0</v>
      </c>
      <c r="H65" s="59">
        <v>0</v>
      </c>
      <c r="I65" s="104">
        <v>0</v>
      </c>
      <c r="J65" s="134" t="e">
        <f t="shared" si="0"/>
        <v>#DIV/0!</v>
      </c>
    </row>
    <row r="66" spans="1:10" ht="25.5" customHeight="1" x14ac:dyDescent="0.25">
      <c r="A66" s="208" t="s">
        <v>154</v>
      </c>
      <c r="B66" s="209"/>
      <c r="C66" s="210"/>
      <c r="D66" s="57" t="s">
        <v>155</v>
      </c>
      <c r="E66" s="60">
        <f>E67</f>
        <v>242.89</v>
      </c>
      <c r="F66" s="60">
        <f t="shared" ref="F66:F67" si="55">F67</f>
        <v>243</v>
      </c>
      <c r="G66" s="60">
        <f t="shared" ref="G66:I67" si="56">G67</f>
        <v>243</v>
      </c>
      <c r="H66" s="60">
        <f t="shared" si="56"/>
        <v>243</v>
      </c>
      <c r="I66" s="60">
        <f t="shared" si="56"/>
        <v>243</v>
      </c>
      <c r="J66" s="134">
        <f t="shared" si="0"/>
        <v>1</v>
      </c>
    </row>
    <row r="67" spans="1:10" ht="15" customHeight="1" x14ac:dyDescent="0.25">
      <c r="A67" s="211" t="s">
        <v>201</v>
      </c>
      <c r="B67" s="212"/>
      <c r="C67" s="213"/>
      <c r="D67" s="164" t="s">
        <v>202</v>
      </c>
      <c r="E67" s="110">
        <f>E68</f>
        <v>242.89</v>
      </c>
      <c r="F67" s="110">
        <f t="shared" si="55"/>
        <v>243</v>
      </c>
      <c r="G67" s="110">
        <f t="shared" si="56"/>
        <v>243</v>
      </c>
      <c r="H67" s="110">
        <f t="shared" si="56"/>
        <v>243</v>
      </c>
      <c r="I67" s="110">
        <f t="shared" si="56"/>
        <v>243</v>
      </c>
      <c r="J67" s="134">
        <f t="shared" si="0"/>
        <v>1</v>
      </c>
    </row>
    <row r="68" spans="1:10" x14ac:dyDescent="0.25">
      <c r="A68" s="202">
        <v>3</v>
      </c>
      <c r="B68" s="203"/>
      <c r="C68" s="204"/>
      <c r="D68" s="58" t="s">
        <v>17</v>
      </c>
      <c r="E68" s="61">
        <f>E69</f>
        <v>242.89</v>
      </c>
      <c r="F68" s="61">
        <f t="shared" ref="F68:I68" si="57">F69</f>
        <v>243</v>
      </c>
      <c r="G68" s="61">
        <f t="shared" si="57"/>
        <v>243</v>
      </c>
      <c r="H68" s="61">
        <f t="shared" si="57"/>
        <v>243</v>
      </c>
      <c r="I68" s="61">
        <f t="shared" si="57"/>
        <v>243</v>
      </c>
      <c r="J68" s="134">
        <f t="shared" si="0"/>
        <v>1</v>
      </c>
    </row>
    <row r="69" spans="1:10" x14ac:dyDescent="0.25">
      <c r="A69" s="205">
        <v>38</v>
      </c>
      <c r="B69" s="206"/>
      <c r="C69" s="207"/>
      <c r="D69" s="58" t="s">
        <v>30</v>
      </c>
      <c r="E69" s="61">
        <v>242.89</v>
      </c>
      <c r="F69" s="59">
        <v>243</v>
      </c>
      <c r="G69" s="59">
        <v>243</v>
      </c>
      <c r="H69" s="59">
        <v>243</v>
      </c>
      <c r="I69" s="104">
        <v>243</v>
      </c>
      <c r="J69" s="134">
        <f t="shared" si="0"/>
        <v>1</v>
      </c>
    </row>
    <row r="70" spans="1:10" ht="24.75" customHeight="1" x14ac:dyDescent="0.25">
      <c r="A70" s="208" t="s">
        <v>167</v>
      </c>
      <c r="B70" s="209"/>
      <c r="C70" s="210"/>
      <c r="D70" s="57" t="s">
        <v>156</v>
      </c>
      <c r="E70" s="60">
        <f>E71</f>
        <v>44</v>
      </c>
      <c r="F70" s="60">
        <f t="shared" ref="F70:F72" si="58">F71</f>
        <v>0</v>
      </c>
      <c r="G70" s="60">
        <f t="shared" ref="G70:I72" si="59">G71</f>
        <v>0</v>
      </c>
      <c r="H70" s="60">
        <f t="shared" si="59"/>
        <v>0</v>
      </c>
      <c r="I70" s="60">
        <f t="shared" si="59"/>
        <v>0</v>
      </c>
      <c r="J70" s="134" t="e">
        <f t="shared" si="0"/>
        <v>#DIV/0!</v>
      </c>
    </row>
    <row r="71" spans="1:10" x14ac:dyDescent="0.25">
      <c r="A71" s="211" t="s">
        <v>157</v>
      </c>
      <c r="B71" s="212"/>
      <c r="C71" s="213"/>
      <c r="D71" s="107" t="s">
        <v>158</v>
      </c>
      <c r="E71" s="110">
        <f>E72</f>
        <v>44</v>
      </c>
      <c r="F71" s="110">
        <f t="shared" si="58"/>
        <v>0</v>
      </c>
      <c r="G71" s="110">
        <f t="shared" si="59"/>
        <v>0</v>
      </c>
      <c r="H71" s="110">
        <f t="shared" si="59"/>
        <v>0</v>
      </c>
      <c r="I71" s="110">
        <f t="shared" si="59"/>
        <v>0</v>
      </c>
      <c r="J71" s="134" t="e">
        <f t="shared" ref="J71:J138" si="60">G71/F71</f>
        <v>#DIV/0!</v>
      </c>
    </row>
    <row r="72" spans="1:10" x14ac:dyDescent="0.25">
      <c r="A72" s="202">
        <v>3</v>
      </c>
      <c r="B72" s="203"/>
      <c r="C72" s="204"/>
      <c r="D72" s="58" t="s">
        <v>17</v>
      </c>
      <c r="E72" s="61">
        <f>E73</f>
        <v>44</v>
      </c>
      <c r="F72" s="61">
        <f t="shared" si="58"/>
        <v>0</v>
      </c>
      <c r="G72" s="61">
        <f t="shared" si="59"/>
        <v>0</v>
      </c>
      <c r="H72" s="61">
        <f t="shared" si="59"/>
        <v>0</v>
      </c>
      <c r="I72" s="61">
        <f t="shared" si="59"/>
        <v>0</v>
      </c>
      <c r="J72" s="134" t="e">
        <f t="shared" si="60"/>
        <v>#DIV/0!</v>
      </c>
    </row>
    <row r="73" spans="1:10" x14ac:dyDescent="0.25">
      <c r="A73" s="205">
        <v>32</v>
      </c>
      <c r="B73" s="206"/>
      <c r="C73" s="207"/>
      <c r="D73" s="58" t="s">
        <v>30</v>
      </c>
      <c r="E73" s="61">
        <v>44</v>
      </c>
      <c r="F73" s="59">
        <v>0</v>
      </c>
      <c r="G73" s="59">
        <v>0</v>
      </c>
      <c r="H73" s="59">
        <v>0</v>
      </c>
      <c r="I73" s="104">
        <v>0</v>
      </c>
      <c r="J73" s="134" t="e">
        <f t="shared" si="60"/>
        <v>#DIV/0!</v>
      </c>
    </row>
    <row r="74" spans="1:10" ht="25.5" x14ac:dyDescent="0.25">
      <c r="A74" s="208" t="s">
        <v>197</v>
      </c>
      <c r="B74" s="209"/>
      <c r="C74" s="210"/>
      <c r="D74" s="127" t="s">
        <v>198</v>
      </c>
      <c r="E74" s="60">
        <v>554.61</v>
      </c>
      <c r="F74" s="147">
        <v>0</v>
      </c>
      <c r="G74" s="147">
        <v>0</v>
      </c>
      <c r="H74" s="147">
        <v>0</v>
      </c>
      <c r="I74" s="147">
        <v>0</v>
      </c>
      <c r="J74" s="148"/>
    </row>
    <row r="75" spans="1:10" x14ac:dyDescent="0.25">
      <c r="A75" s="216" t="s">
        <v>123</v>
      </c>
      <c r="B75" s="217"/>
      <c r="C75" s="218"/>
      <c r="D75" s="130" t="s">
        <v>13</v>
      </c>
      <c r="E75" s="108">
        <v>554.61</v>
      </c>
      <c r="F75" s="146">
        <v>0</v>
      </c>
      <c r="G75" s="146">
        <v>0</v>
      </c>
      <c r="H75" s="146">
        <v>0</v>
      </c>
      <c r="I75" s="146">
        <v>0</v>
      </c>
      <c r="J75" s="134"/>
    </row>
    <row r="76" spans="1:10" x14ac:dyDescent="0.25">
      <c r="A76" s="202">
        <v>3</v>
      </c>
      <c r="B76" s="203"/>
      <c r="C76" s="204"/>
      <c r="D76" s="129" t="s">
        <v>17</v>
      </c>
      <c r="E76" s="61">
        <v>554.61</v>
      </c>
      <c r="F76" s="104">
        <v>0</v>
      </c>
      <c r="G76" s="104">
        <v>0</v>
      </c>
      <c r="H76" s="104">
        <v>0</v>
      </c>
      <c r="I76" s="104">
        <v>0</v>
      </c>
      <c r="J76" s="134"/>
    </row>
    <row r="77" spans="1:10" x14ac:dyDescent="0.25">
      <c r="A77" s="205">
        <v>32</v>
      </c>
      <c r="B77" s="206"/>
      <c r="C77" s="207"/>
      <c r="D77" s="129" t="s">
        <v>30</v>
      </c>
      <c r="E77" s="61">
        <v>554.61</v>
      </c>
      <c r="F77" s="104">
        <v>0</v>
      </c>
      <c r="G77" s="104">
        <v>0</v>
      </c>
      <c r="H77" s="104">
        <v>0</v>
      </c>
      <c r="I77" s="104">
        <v>0</v>
      </c>
      <c r="J77" s="134"/>
    </row>
    <row r="78" spans="1:10" ht="25.5" customHeight="1" x14ac:dyDescent="0.25">
      <c r="A78" s="208" t="s">
        <v>199</v>
      </c>
      <c r="B78" s="209"/>
      <c r="C78" s="210"/>
      <c r="D78" s="127" t="s">
        <v>200</v>
      </c>
      <c r="E78" s="60">
        <v>664</v>
      </c>
      <c r="F78" s="147">
        <v>0</v>
      </c>
      <c r="G78" s="147">
        <v>0</v>
      </c>
      <c r="H78" s="147">
        <v>0</v>
      </c>
      <c r="I78" s="147">
        <v>0</v>
      </c>
      <c r="J78" s="134"/>
    </row>
    <row r="79" spans="1:10" ht="15" customHeight="1" x14ac:dyDescent="0.25">
      <c r="A79" s="216" t="s">
        <v>141</v>
      </c>
      <c r="B79" s="217"/>
      <c r="C79" s="218"/>
      <c r="D79" s="130" t="s">
        <v>13</v>
      </c>
      <c r="E79" s="108">
        <v>664</v>
      </c>
      <c r="F79" s="146">
        <v>0</v>
      </c>
      <c r="G79" s="146">
        <v>0</v>
      </c>
      <c r="H79" s="146">
        <v>0</v>
      </c>
      <c r="I79" s="146">
        <v>0</v>
      </c>
      <c r="J79" s="134"/>
    </row>
    <row r="80" spans="1:10" x14ac:dyDescent="0.25">
      <c r="A80" s="202">
        <v>3</v>
      </c>
      <c r="B80" s="203"/>
      <c r="C80" s="204"/>
      <c r="D80" s="129" t="s">
        <v>17</v>
      </c>
      <c r="E80" s="61">
        <v>664</v>
      </c>
      <c r="F80" s="104">
        <v>0</v>
      </c>
      <c r="G80" s="104">
        <v>0</v>
      </c>
      <c r="H80" s="104">
        <v>0</v>
      </c>
      <c r="I80" s="104">
        <v>0</v>
      </c>
      <c r="J80" s="134"/>
    </row>
    <row r="81" spans="1:10" x14ac:dyDescent="0.25">
      <c r="A81" s="205">
        <v>32</v>
      </c>
      <c r="B81" s="206"/>
      <c r="C81" s="207"/>
      <c r="D81" s="129" t="s">
        <v>30</v>
      </c>
      <c r="E81" s="61">
        <v>664</v>
      </c>
      <c r="F81" s="104">
        <v>0</v>
      </c>
      <c r="G81" s="104">
        <v>0</v>
      </c>
      <c r="H81" s="104">
        <v>0</v>
      </c>
      <c r="I81" s="104">
        <v>0</v>
      </c>
      <c r="J81" s="134"/>
    </row>
    <row r="82" spans="1:10" ht="25.5" customHeight="1" x14ac:dyDescent="0.25">
      <c r="A82" s="225" t="s">
        <v>138</v>
      </c>
      <c r="B82" s="226"/>
      <c r="C82" s="227"/>
      <c r="D82" s="112" t="s">
        <v>139</v>
      </c>
      <c r="E82" s="113">
        <f t="shared" ref="E82:G82" si="61">E83+E111+E135</f>
        <v>696137.9</v>
      </c>
      <c r="F82" s="113">
        <f t="shared" si="61"/>
        <v>745935.66999999993</v>
      </c>
      <c r="G82" s="113">
        <f t="shared" si="61"/>
        <v>866938.89</v>
      </c>
      <c r="H82" s="113">
        <f t="shared" ref="H82:I82" si="62">H83+H111+H135</f>
        <v>877938.89</v>
      </c>
      <c r="I82" s="113">
        <f t="shared" si="62"/>
        <v>888938.89</v>
      </c>
      <c r="J82" s="134">
        <f t="shared" si="60"/>
        <v>1.1622166962467422</v>
      </c>
    </row>
    <row r="83" spans="1:10" ht="25.5" customHeight="1" x14ac:dyDescent="0.25">
      <c r="A83" s="208" t="s">
        <v>142</v>
      </c>
      <c r="B83" s="209"/>
      <c r="C83" s="210"/>
      <c r="D83" s="56" t="s">
        <v>143</v>
      </c>
      <c r="E83" s="60">
        <f>E84+E93+E97+E101+E107+E89</f>
        <v>669328.55000000005</v>
      </c>
      <c r="F83" s="60">
        <f t="shared" ref="F83:G83" si="63">F84+F93+F97+F101+F107+F89</f>
        <v>726019.91999999993</v>
      </c>
      <c r="G83" s="60">
        <f t="shared" si="63"/>
        <v>848580.64</v>
      </c>
      <c r="H83" s="60">
        <f t="shared" ref="H83:I83" si="64">H84+H93+H97+H101+H107+H89</f>
        <v>859580.64</v>
      </c>
      <c r="I83" s="60">
        <f t="shared" si="64"/>
        <v>870580.64</v>
      </c>
      <c r="J83" s="134">
        <f t="shared" si="60"/>
        <v>1.1688117868721841</v>
      </c>
    </row>
    <row r="84" spans="1:10" ht="15" customHeight="1" x14ac:dyDescent="0.25">
      <c r="A84" s="211" t="s">
        <v>140</v>
      </c>
      <c r="B84" s="212"/>
      <c r="C84" s="213"/>
      <c r="D84" s="107" t="s">
        <v>47</v>
      </c>
      <c r="E84" s="110">
        <f>E85</f>
        <v>435.53</v>
      </c>
      <c r="F84" s="110">
        <f t="shared" ref="F84" si="65">F85</f>
        <v>1501</v>
      </c>
      <c r="G84" s="110">
        <f t="shared" ref="G84:I84" si="66">G85</f>
        <v>2001</v>
      </c>
      <c r="H84" s="110">
        <f t="shared" si="66"/>
        <v>2001</v>
      </c>
      <c r="I84" s="110">
        <f t="shared" si="66"/>
        <v>2001</v>
      </c>
      <c r="J84" s="134">
        <f t="shared" si="60"/>
        <v>1.3331112591605596</v>
      </c>
    </row>
    <row r="85" spans="1:10" ht="15" customHeight="1" x14ac:dyDescent="0.25">
      <c r="A85" s="202">
        <v>3</v>
      </c>
      <c r="B85" s="203"/>
      <c r="C85" s="204"/>
      <c r="D85" s="55" t="s">
        <v>17</v>
      </c>
      <c r="E85" s="61">
        <f>E86+E87+E88</f>
        <v>435.53</v>
      </c>
      <c r="F85" s="61">
        <f t="shared" ref="F85:G85" si="67">F86+F87+F88</f>
        <v>1501</v>
      </c>
      <c r="G85" s="61">
        <f t="shared" si="67"/>
        <v>2001</v>
      </c>
      <c r="H85" s="61">
        <f t="shared" ref="H85:I85" si="68">H86+H87+H88</f>
        <v>2001</v>
      </c>
      <c r="I85" s="61">
        <f t="shared" si="68"/>
        <v>2001</v>
      </c>
      <c r="J85" s="134">
        <f t="shared" si="60"/>
        <v>1.3331112591605596</v>
      </c>
    </row>
    <row r="86" spans="1:10" ht="15" customHeight="1" x14ac:dyDescent="0.25">
      <c r="A86" s="205">
        <v>31</v>
      </c>
      <c r="B86" s="206"/>
      <c r="C86" s="207"/>
      <c r="D86" s="55" t="s">
        <v>18</v>
      </c>
      <c r="E86" s="61">
        <v>0</v>
      </c>
      <c r="F86" s="59">
        <v>0</v>
      </c>
      <c r="G86" s="59">
        <v>0</v>
      </c>
      <c r="H86" s="59">
        <v>0</v>
      </c>
      <c r="I86" s="104">
        <v>0</v>
      </c>
      <c r="J86" s="134" t="e">
        <f t="shared" si="60"/>
        <v>#DIV/0!</v>
      </c>
    </row>
    <row r="87" spans="1:10" ht="15" customHeight="1" x14ac:dyDescent="0.25">
      <c r="A87" s="205">
        <v>32</v>
      </c>
      <c r="B87" s="206"/>
      <c r="C87" s="207"/>
      <c r="D87" s="55" t="s">
        <v>30</v>
      </c>
      <c r="E87" s="61">
        <v>435.53</v>
      </c>
      <c r="F87" s="59">
        <v>1501</v>
      </c>
      <c r="G87" s="59">
        <v>2001</v>
      </c>
      <c r="H87" s="59">
        <v>2001</v>
      </c>
      <c r="I87" s="104">
        <v>2001</v>
      </c>
      <c r="J87" s="134">
        <f t="shared" si="60"/>
        <v>1.3331112591605596</v>
      </c>
    </row>
    <row r="88" spans="1:10" ht="15" customHeight="1" x14ac:dyDescent="0.25">
      <c r="A88" s="205">
        <v>34</v>
      </c>
      <c r="B88" s="206"/>
      <c r="C88" s="207"/>
      <c r="D88" s="58" t="s">
        <v>57</v>
      </c>
      <c r="E88" s="61">
        <v>0</v>
      </c>
      <c r="F88" s="59">
        <v>0</v>
      </c>
      <c r="G88" s="59">
        <v>0</v>
      </c>
      <c r="H88" s="59">
        <v>0</v>
      </c>
      <c r="I88" s="104">
        <v>0</v>
      </c>
      <c r="J88" s="134" t="e">
        <f t="shared" si="60"/>
        <v>#DIV/0!</v>
      </c>
    </row>
    <row r="89" spans="1:10" ht="15" customHeight="1" x14ac:dyDescent="0.25">
      <c r="A89" s="211" t="s">
        <v>146</v>
      </c>
      <c r="B89" s="212"/>
      <c r="C89" s="213"/>
      <c r="D89" s="107" t="s">
        <v>166</v>
      </c>
      <c r="E89" s="110">
        <f>E90</f>
        <v>128.52000000000001</v>
      </c>
      <c r="F89" s="110">
        <f t="shared" ref="F89:I89" si="69">F90</f>
        <v>2832.21</v>
      </c>
      <c r="G89" s="110">
        <f t="shared" si="69"/>
        <v>0</v>
      </c>
      <c r="H89" s="110">
        <f t="shared" si="69"/>
        <v>0</v>
      </c>
      <c r="I89" s="110">
        <f t="shared" si="69"/>
        <v>0</v>
      </c>
      <c r="J89" s="134">
        <f t="shared" si="60"/>
        <v>0</v>
      </c>
    </row>
    <row r="90" spans="1:10" ht="15" customHeight="1" x14ac:dyDescent="0.25">
      <c r="A90" s="202">
        <v>3</v>
      </c>
      <c r="B90" s="203"/>
      <c r="C90" s="204"/>
      <c r="D90" s="58" t="s">
        <v>17</v>
      </c>
      <c r="E90" s="61">
        <f>E91+E92</f>
        <v>128.52000000000001</v>
      </c>
      <c r="F90" s="61">
        <f t="shared" ref="F90:G90" si="70">F91+F92</f>
        <v>2832.21</v>
      </c>
      <c r="G90" s="61">
        <f t="shared" si="70"/>
        <v>0</v>
      </c>
      <c r="H90" s="61">
        <f t="shared" ref="H90:I90" si="71">H91+H92</f>
        <v>0</v>
      </c>
      <c r="I90" s="61">
        <f t="shared" si="71"/>
        <v>0</v>
      </c>
      <c r="J90" s="134">
        <f t="shared" si="60"/>
        <v>0</v>
      </c>
    </row>
    <row r="91" spans="1:10" ht="15" customHeight="1" x14ac:dyDescent="0.25">
      <c r="A91" s="205">
        <v>31</v>
      </c>
      <c r="B91" s="206"/>
      <c r="C91" s="207"/>
      <c r="D91" s="58" t="s">
        <v>18</v>
      </c>
      <c r="E91" s="61">
        <v>0</v>
      </c>
      <c r="F91" s="59">
        <v>0</v>
      </c>
      <c r="G91" s="59">
        <v>0</v>
      </c>
      <c r="H91" s="59">
        <v>0</v>
      </c>
      <c r="I91" s="104">
        <v>0</v>
      </c>
      <c r="J91" s="134" t="e">
        <f t="shared" si="60"/>
        <v>#DIV/0!</v>
      </c>
    </row>
    <row r="92" spans="1:10" ht="15" customHeight="1" x14ac:dyDescent="0.25">
      <c r="A92" s="205">
        <v>32</v>
      </c>
      <c r="B92" s="206"/>
      <c r="C92" s="207"/>
      <c r="D92" s="58" t="s">
        <v>30</v>
      </c>
      <c r="E92" s="61">
        <v>128.52000000000001</v>
      </c>
      <c r="F92" s="59">
        <v>2832.21</v>
      </c>
      <c r="G92" s="59">
        <v>0</v>
      </c>
      <c r="H92" s="59">
        <v>0</v>
      </c>
      <c r="I92" s="104">
        <v>0</v>
      </c>
      <c r="J92" s="134">
        <f t="shared" si="60"/>
        <v>0</v>
      </c>
    </row>
    <row r="93" spans="1:10" ht="15" customHeight="1" x14ac:dyDescent="0.25">
      <c r="A93" s="211" t="s">
        <v>134</v>
      </c>
      <c r="B93" s="212"/>
      <c r="C93" s="213"/>
      <c r="D93" s="109" t="s">
        <v>135</v>
      </c>
      <c r="E93" s="110">
        <f>E94</f>
        <v>29963.879999999997</v>
      </c>
      <c r="F93" s="110">
        <f t="shared" ref="F93" si="72">F94</f>
        <v>30579.64</v>
      </c>
      <c r="G93" s="110">
        <f t="shared" ref="G93:I93" si="73">G94</f>
        <v>30579.64</v>
      </c>
      <c r="H93" s="110">
        <f t="shared" si="73"/>
        <v>30579.64</v>
      </c>
      <c r="I93" s="110">
        <f t="shared" si="73"/>
        <v>30579.64</v>
      </c>
      <c r="J93" s="134">
        <f t="shared" si="60"/>
        <v>1</v>
      </c>
    </row>
    <row r="94" spans="1:10" ht="15" customHeight="1" x14ac:dyDescent="0.25">
      <c r="A94" s="202">
        <v>3</v>
      </c>
      <c r="B94" s="203"/>
      <c r="C94" s="204"/>
      <c r="D94" s="55" t="s">
        <v>17</v>
      </c>
      <c r="E94" s="61">
        <f>E95+E96</f>
        <v>29963.879999999997</v>
      </c>
      <c r="F94" s="61">
        <f t="shared" ref="F94" si="74">F95+F96</f>
        <v>30579.64</v>
      </c>
      <c r="G94" s="61">
        <f t="shared" ref="G94" si="75">G95+G96</f>
        <v>30579.64</v>
      </c>
      <c r="H94" s="61">
        <f t="shared" ref="H94:I94" si="76">H95+H96</f>
        <v>30579.64</v>
      </c>
      <c r="I94" s="61">
        <f t="shared" si="76"/>
        <v>30579.64</v>
      </c>
      <c r="J94" s="134">
        <f t="shared" si="60"/>
        <v>1</v>
      </c>
    </row>
    <row r="95" spans="1:10" ht="15" customHeight="1" x14ac:dyDescent="0.25">
      <c r="A95" s="205">
        <v>32</v>
      </c>
      <c r="B95" s="206"/>
      <c r="C95" s="207"/>
      <c r="D95" s="55" t="s">
        <v>30</v>
      </c>
      <c r="E95" s="61">
        <v>29548.1</v>
      </c>
      <c r="F95" s="59">
        <v>30079.64</v>
      </c>
      <c r="G95" s="59">
        <v>30079.64</v>
      </c>
      <c r="H95" s="59">
        <v>30079.64</v>
      </c>
      <c r="I95" s="104">
        <v>30079.64</v>
      </c>
      <c r="J95" s="134">
        <f t="shared" si="60"/>
        <v>1</v>
      </c>
    </row>
    <row r="96" spans="1:10" ht="15" customHeight="1" x14ac:dyDescent="0.25">
      <c r="A96" s="205">
        <v>34</v>
      </c>
      <c r="B96" s="206"/>
      <c r="C96" s="207"/>
      <c r="D96" s="55" t="s">
        <v>57</v>
      </c>
      <c r="E96" s="61">
        <v>415.78</v>
      </c>
      <c r="F96" s="59">
        <v>500</v>
      </c>
      <c r="G96" s="59">
        <v>500</v>
      </c>
      <c r="H96" s="59">
        <v>500</v>
      </c>
      <c r="I96" s="104">
        <v>500</v>
      </c>
      <c r="J96" s="134">
        <f t="shared" si="60"/>
        <v>1</v>
      </c>
    </row>
    <row r="97" spans="1:10" ht="25.5" x14ac:dyDescent="0.25">
      <c r="A97" s="211" t="s">
        <v>193</v>
      </c>
      <c r="B97" s="212"/>
      <c r="C97" s="213"/>
      <c r="D97" s="107" t="s">
        <v>194</v>
      </c>
      <c r="E97" s="110">
        <f>E98</f>
        <v>3798.5</v>
      </c>
      <c r="F97" s="110">
        <f t="shared" ref="F97" si="77">F98</f>
        <v>1396.58</v>
      </c>
      <c r="G97" s="110">
        <f t="shared" ref="G97:I97" si="78">G98</f>
        <v>0</v>
      </c>
      <c r="H97" s="110">
        <f t="shared" si="78"/>
        <v>0</v>
      </c>
      <c r="I97" s="110">
        <f t="shared" si="78"/>
        <v>0</v>
      </c>
      <c r="J97" s="134">
        <f t="shared" si="60"/>
        <v>0</v>
      </c>
    </row>
    <row r="98" spans="1:10" ht="15" customHeight="1" x14ac:dyDescent="0.25">
      <c r="A98" s="202">
        <v>3</v>
      </c>
      <c r="B98" s="203"/>
      <c r="C98" s="204"/>
      <c r="D98" s="55" t="s">
        <v>17</v>
      </c>
      <c r="E98" s="61">
        <f>E99+E100</f>
        <v>3798.5</v>
      </c>
      <c r="F98" s="61">
        <f t="shared" ref="F98" si="79">F99+F100</f>
        <v>1396.58</v>
      </c>
      <c r="G98" s="61">
        <f t="shared" ref="G98" si="80">G99+G100</f>
        <v>0</v>
      </c>
      <c r="H98" s="61">
        <f t="shared" ref="H98:I98" si="81">H99+H100</f>
        <v>0</v>
      </c>
      <c r="I98" s="61">
        <f t="shared" si="81"/>
        <v>0</v>
      </c>
      <c r="J98" s="134">
        <f t="shared" si="60"/>
        <v>0</v>
      </c>
    </row>
    <row r="99" spans="1:10" ht="15" customHeight="1" x14ac:dyDescent="0.25">
      <c r="A99" s="205">
        <v>32</v>
      </c>
      <c r="B99" s="206"/>
      <c r="C99" s="207"/>
      <c r="D99" s="55" t="s">
        <v>30</v>
      </c>
      <c r="E99" s="61">
        <v>3798.5</v>
      </c>
      <c r="F99" s="59">
        <v>1396.58</v>
      </c>
      <c r="G99" s="59">
        <v>0</v>
      </c>
      <c r="H99" s="59">
        <v>0</v>
      </c>
      <c r="I99" s="104">
        <v>0</v>
      </c>
      <c r="J99" s="134">
        <f t="shared" si="60"/>
        <v>0</v>
      </c>
    </row>
    <row r="100" spans="1:10" ht="15" customHeight="1" x14ac:dyDescent="0.25">
      <c r="A100" s="205">
        <v>38</v>
      </c>
      <c r="B100" s="206"/>
      <c r="C100" s="207"/>
      <c r="D100" s="55" t="s">
        <v>58</v>
      </c>
      <c r="E100" s="61">
        <v>0</v>
      </c>
      <c r="F100" s="59">
        <v>0</v>
      </c>
      <c r="G100" s="59">
        <v>0</v>
      </c>
      <c r="H100" s="59">
        <v>0</v>
      </c>
      <c r="I100" s="104">
        <v>0</v>
      </c>
      <c r="J100" s="134" t="e">
        <f t="shared" si="60"/>
        <v>#DIV/0!</v>
      </c>
    </row>
    <row r="101" spans="1:10" ht="15" customHeight="1" x14ac:dyDescent="0.25">
      <c r="A101" s="211" t="s">
        <v>201</v>
      </c>
      <c r="B101" s="212"/>
      <c r="C101" s="213"/>
      <c r="D101" s="164" t="s">
        <v>202</v>
      </c>
      <c r="E101" s="110">
        <f>E102</f>
        <v>633975.17000000004</v>
      </c>
      <c r="F101" s="110">
        <f t="shared" ref="F101:I101" si="82">F102</f>
        <v>688218.69</v>
      </c>
      <c r="G101" s="110">
        <f t="shared" si="82"/>
        <v>815000</v>
      </c>
      <c r="H101" s="110">
        <f t="shared" si="82"/>
        <v>826000</v>
      </c>
      <c r="I101" s="110">
        <f t="shared" si="82"/>
        <v>837000</v>
      </c>
      <c r="J101" s="134">
        <f t="shared" si="60"/>
        <v>1.1842166041727231</v>
      </c>
    </row>
    <row r="102" spans="1:10" ht="15" customHeight="1" x14ac:dyDescent="0.25">
      <c r="A102" s="202">
        <v>3</v>
      </c>
      <c r="B102" s="203"/>
      <c r="C102" s="204"/>
      <c r="D102" s="58" t="s">
        <v>17</v>
      </c>
      <c r="E102" s="61">
        <f>E103+E104+E106+E105</f>
        <v>633975.17000000004</v>
      </c>
      <c r="F102" s="61">
        <f>F103+F104+F106</f>
        <v>688218.69</v>
      </c>
      <c r="G102" s="61">
        <f t="shared" ref="G102:I102" si="83">G103+G104+G106+G105</f>
        <v>815000</v>
      </c>
      <c r="H102" s="61">
        <v>826000</v>
      </c>
      <c r="I102" s="61">
        <f t="shared" si="83"/>
        <v>837000</v>
      </c>
      <c r="J102" s="134">
        <f t="shared" si="60"/>
        <v>1.1842166041727231</v>
      </c>
    </row>
    <row r="103" spans="1:10" ht="15" customHeight="1" x14ac:dyDescent="0.25">
      <c r="A103" s="205">
        <v>31</v>
      </c>
      <c r="B103" s="206"/>
      <c r="C103" s="207"/>
      <c r="D103" s="58" t="s">
        <v>18</v>
      </c>
      <c r="E103" s="61">
        <v>601367.78</v>
      </c>
      <c r="F103" s="59">
        <v>650000</v>
      </c>
      <c r="G103" s="59">
        <v>770000</v>
      </c>
      <c r="H103" s="59">
        <v>780000</v>
      </c>
      <c r="I103" s="104">
        <v>790000</v>
      </c>
      <c r="J103" s="134">
        <f t="shared" si="60"/>
        <v>1.1846153846153846</v>
      </c>
    </row>
    <row r="104" spans="1:10" ht="15" customHeight="1" x14ac:dyDescent="0.25">
      <c r="A104" s="205">
        <v>32</v>
      </c>
      <c r="B104" s="206"/>
      <c r="C104" s="207"/>
      <c r="D104" s="58" t="s">
        <v>30</v>
      </c>
      <c r="E104" s="61">
        <v>32607.39</v>
      </c>
      <c r="F104" s="59">
        <v>38000</v>
      </c>
      <c r="G104" s="59">
        <v>45000</v>
      </c>
      <c r="H104" s="59">
        <v>45000</v>
      </c>
      <c r="I104" s="104">
        <v>47000</v>
      </c>
      <c r="J104" s="134">
        <f t="shared" si="60"/>
        <v>1.1842105263157894</v>
      </c>
    </row>
    <row r="105" spans="1:10" ht="15" customHeight="1" x14ac:dyDescent="0.25">
      <c r="A105" s="229" t="s">
        <v>195</v>
      </c>
      <c r="B105" s="230"/>
      <c r="C105" s="231"/>
      <c r="D105" s="128" t="s">
        <v>196</v>
      </c>
      <c r="E105" s="108">
        <v>0</v>
      </c>
      <c r="F105" s="145">
        <f>F106</f>
        <v>218.69</v>
      </c>
      <c r="G105" s="145">
        <v>0</v>
      </c>
      <c r="H105" s="145">
        <v>0</v>
      </c>
      <c r="I105" s="146">
        <v>0</v>
      </c>
      <c r="J105" s="134">
        <f t="shared" si="60"/>
        <v>0</v>
      </c>
    </row>
    <row r="106" spans="1:10" ht="15" customHeight="1" x14ac:dyDescent="0.25">
      <c r="A106" s="205">
        <v>32</v>
      </c>
      <c r="B106" s="206"/>
      <c r="C106" s="207"/>
      <c r="D106" s="129" t="s">
        <v>30</v>
      </c>
      <c r="E106" s="61">
        <v>0</v>
      </c>
      <c r="F106" s="59">
        <v>218.69</v>
      </c>
      <c r="G106" s="59">
        <v>0</v>
      </c>
      <c r="H106" s="59">
        <v>0</v>
      </c>
      <c r="I106" s="104">
        <v>0</v>
      </c>
      <c r="J106" s="134">
        <f t="shared" si="60"/>
        <v>0</v>
      </c>
    </row>
    <row r="107" spans="1:10" ht="15" customHeight="1" x14ac:dyDescent="0.25">
      <c r="A107" s="211" t="s">
        <v>144</v>
      </c>
      <c r="B107" s="212"/>
      <c r="C107" s="213"/>
      <c r="D107" s="107" t="s">
        <v>145</v>
      </c>
      <c r="E107" s="110">
        <f>E108</f>
        <v>1026.95</v>
      </c>
      <c r="F107" s="110">
        <f t="shared" ref="F107:I107" si="84">F108</f>
        <v>1491.8</v>
      </c>
      <c r="G107" s="110">
        <f t="shared" si="84"/>
        <v>1000</v>
      </c>
      <c r="H107" s="110">
        <f t="shared" si="84"/>
        <v>1000</v>
      </c>
      <c r="I107" s="110">
        <f t="shared" si="84"/>
        <v>1000</v>
      </c>
      <c r="J107" s="134">
        <f t="shared" si="60"/>
        <v>0.67033114358493096</v>
      </c>
    </row>
    <row r="108" spans="1:10" ht="15" customHeight="1" x14ac:dyDescent="0.25">
      <c r="A108" s="202">
        <v>3</v>
      </c>
      <c r="B108" s="203"/>
      <c r="C108" s="204"/>
      <c r="D108" s="58" t="s">
        <v>17</v>
      </c>
      <c r="E108" s="61">
        <f>E109+E110</f>
        <v>1026.95</v>
      </c>
      <c r="F108" s="61">
        <f t="shared" ref="F108:G108" si="85">F109+F110</f>
        <v>1491.8</v>
      </c>
      <c r="G108" s="61">
        <f t="shared" si="85"/>
        <v>1000</v>
      </c>
      <c r="H108" s="61">
        <f t="shared" ref="H108:I108" si="86">H109+H110</f>
        <v>1000</v>
      </c>
      <c r="I108" s="61">
        <f t="shared" si="86"/>
        <v>1000</v>
      </c>
      <c r="J108" s="134">
        <f t="shared" si="60"/>
        <v>0.67033114358493096</v>
      </c>
    </row>
    <row r="109" spans="1:10" ht="15" customHeight="1" x14ac:dyDescent="0.25">
      <c r="A109" s="205">
        <v>31</v>
      </c>
      <c r="B109" s="206"/>
      <c r="C109" s="207"/>
      <c r="D109" s="58" t="s">
        <v>18</v>
      </c>
      <c r="E109" s="61">
        <v>0</v>
      </c>
      <c r="F109" s="59">
        <v>0</v>
      </c>
      <c r="G109" s="59">
        <v>0</v>
      </c>
      <c r="H109" s="59">
        <v>0</v>
      </c>
      <c r="I109" s="104">
        <v>0</v>
      </c>
      <c r="J109" s="134" t="e">
        <f t="shared" si="60"/>
        <v>#DIV/0!</v>
      </c>
    </row>
    <row r="110" spans="1:10" ht="15" customHeight="1" x14ac:dyDescent="0.25">
      <c r="A110" s="205">
        <v>32</v>
      </c>
      <c r="B110" s="206"/>
      <c r="C110" s="207"/>
      <c r="D110" s="58" t="s">
        <v>30</v>
      </c>
      <c r="E110" s="61">
        <v>1026.95</v>
      </c>
      <c r="F110" s="59">
        <v>1491.8</v>
      </c>
      <c r="G110" s="59">
        <v>1000</v>
      </c>
      <c r="H110" s="59">
        <v>1000</v>
      </c>
      <c r="I110" s="104">
        <v>1000</v>
      </c>
      <c r="J110" s="134">
        <f t="shared" si="60"/>
        <v>0.67033114358493096</v>
      </c>
    </row>
    <row r="111" spans="1:10" ht="25.5" customHeight="1" x14ac:dyDescent="0.25">
      <c r="A111" s="208" t="s">
        <v>152</v>
      </c>
      <c r="B111" s="209"/>
      <c r="C111" s="210"/>
      <c r="D111" s="57" t="s">
        <v>153</v>
      </c>
      <c r="E111" s="60">
        <f>E114+E124+E129+E132+E119+E112</f>
        <v>10118.709999999999</v>
      </c>
      <c r="F111" s="60">
        <f>F112</f>
        <v>2557.5</v>
      </c>
      <c r="G111" s="60">
        <f t="shared" ref="G111:I111" si="87">G114+G124+G129+G132+G119+G112</f>
        <v>1000</v>
      </c>
      <c r="H111" s="60">
        <f t="shared" si="87"/>
        <v>1000</v>
      </c>
      <c r="I111" s="60">
        <f t="shared" si="87"/>
        <v>1000</v>
      </c>
      <c r="J111" s="134">
        <f t="shared" si="60"/>
        <v>0.39100684261974583</v>
      </c>
    </row>
    <row r="112" spans="1:10" ht="15.75" customHeight="1" x14ac:dyDescent="0.25">
      <c r="A112" s="216" t="s">
        <v>171</v>
      </c>
      <c r="B112" s="217"/>
      <c r="C112" s="218"/>
      <c r="D112" s="111" t="s">
        <v>13</v>
      </c>
      <c r="E112" s="62">
        <f>E113</f>
        <v>0</v>
      </c>
      <c r="F112" s="62">
        <f t="shared" ref="F112:I112" si="88">F113</f>
        <v>2557.5</v>
      </c>
      <c r="G112" s="62">
        <f t="shared" si="88"/>
        <v>0</v>
      </c>
      <c r="H112" s="62">
        <f t="shared" si="88"/>
        <v>0</v>
      </c>
      <c r="I112" s="62">
        <f t="shared" si="88"/>
        <v>0</v>
      </c>
      <c r="J112" s="134">
        <f t="shared" si="60"/>
        <v>0</v>
      </c>
    </row>
    <row r="113" spans="1:10" ht="15.75" customHeight="1" x14ac:dyDescent="0.25">
      <c r="A113" s="97">
        <v>42</v>
      </c>
      <c r="B113" s="102"/>
      <c r="C113" s="103"/>
      <c r="D113" s="98" t="s">
        <v>148</v>
      </c>
      <c r="E113" s="61">
        <v>0</v>
      </c>
      <c r="F113" s="60">
        <v>2557.5</v>
      </c>
      <c r="G113" s="60">
        <v>0</v>
      </c>
      <c r="H113" s="60">
        <v>0</v>
      </c>
      <c r="I113" s="60"/>
      <c r="J113" s="134">
        <f t="shared" si="60"/>
        <v>0</v>
      </c>
    </row>
    <row r="114" spans="1:10" ht="15" customHeight="1" x14ac:dyDescent="0.25">
      <c r="A114" s="211" t="s">
        <v>140</v>
      </c>
      <c r="B114" s="212"/>
      <c r="C114" s="213"/>
      <c r="D114" s="107" t="s">
        <v>47</v>
      </c>
      <c r="E114" s="110">
        <f>E115+E117</f>
        <v>219.38</v>
      </c>
      <c r="F114" s="110">
        <f>F115+F117</f>
        <v>0</v>
      </c>
      <c r="G114" s="110">
        <f t="shared" ref="G114" si="89">G115+G117</f>
        <v>0</v>
      </c>
      <c r="H114" s="110">
        <f t="shared" ref="H114:I114" si="90">H115+H117</f>
        <v>0</v>
      </c>
      <c r="I114" s="110">
        <f t="shared" si="90"/>
        <v>0</v>
      </c>
      <c r="J114" s="134" t="e">
        <f t="shared" si="60"/>
        <v>#DIV/0!</v>
      </c>
    </row>
    <row r="115" spans="1:10" x14ac:dyDescent="0.25">
      <c r="A115" s="202">
        <v>3</v>
      </c>
      <c r="B115" s="203"/>
      <c r="C115" s="204"/>
      <c r="D115" s="58" t="s">
        <v>17</v>
      </c>
      <c r="E115" s="61">
        <f>E116</f>
        <v>0</v>
      </c>
      <c r="F115" s="61">
        <f t="shared" ref="F115:I115" si="91">F116</f>
        <v>0</v>
      </c>
      <c r="G115" s="61">
        <f t="shared" si="91"/>
        <v>0</v>
      </c>
      <c r="H115" s="61">
        <f t="shared" si="91"/>
        <v>0</v>
      </c>
      <c r="I115" s="61">
        <f t="shared" si="91"/>
        <v>0</v>
      </c>
      <c r="J115" s="134" t="e">
        <f t="shared" si="60"/>
        <v>#DIV/0!</v>
      </c>
    </row>
    <row r="116" spans="1:10" x14ac:dyDescent="0.25">
      <c r="A116" s="205">
        <v>32</v>
      </c>
      <c r="B116" s="206"/>
      <c r="C116" s="207"/>
      <c r="D116" s="58" t="s">
        <v>30</v>
      </c>
      <c r="E116" s="61">
        <v>0</v>
      </c>
      <c r="F116" s="59">
        <v>0</v>
      </c>
      <c r="G116" s="59">
        <v>0</v>
      </c>
      <c r="H116" s="59">
        <v>0</v>
      </c>
      <c r="I116" s="104">
        <v>0</v>
      </c>
      <c r="J116" s="134" t="e">
        <f t="shared" si="60"/>
        <v>#DIV/0!</v>
      </c>
    </row>
    <row r="117" spans="1:10" x14ac:dyDescent="0.25">
      <c r="A117" s="202">
        <v>4</v>
      </c>
      <c r="B117" s="203"/>
      <c r="C117" s="204"/>
      <c r="D117" s="58" t="s">
        <v>149</v>
      </c>
      <c r="E117" s="61">
        <f>E118</f>
        <v>219.38</v>
      </c>
      <c r="F117" s="61">
        <f t="shared" ref="F117" si="92">F118</f>
        <v>0</v>
      </c>
      <c r="G117" s="61">
        <v>0</v>
      </c>
      <c r="H117" s="61">
        <v>0</v>
      </c>
      <c r="I117" s="61">
        <v>0</v>
      </c>
      <c r="J117" s="134" t="e">
        <f t="shared" si="60"/>
        <v>#DIV/0!</v>
      </c>
    </row>
    <row r="118" spans="1:10" x14ac:dyDescent="0.25">
      <c r="A118" s="205">
        <v>42</v>
      </c>
      <c r="B118" s="206"/>
      <c r="C118" s="207"/>
      <c r="D118" s="58" t="s">
        <v>148</v>
      </c>
      <c r="E118" s="61">
        <v>219.38</v>
      </c>
      <c r="F118" s="59">
        <v>0</v>
      </c>
      <c r="G118" s="59">
        <v>0</v>
      </c>
      <c r="H118" s="59">
        <v>0</v>
      </c>
      <c r="I118" s="104">
        <v>0</v>
      </c>
      <c r="J118" s="134" t="e">
        <f t="shared" si="60"/>
        <v>#DIV/0!</v>
      </c>
    </row>
    <row r="119" spans="1:10" ht="15" customHeight="1" x14ac:dyDescent="0.25">
      <c r="A119" s="211" t="s">
        <v>146</v>
      </c>
      <c r="B119" s="212"/>
      <c r="C119" s="213"/>
      <c r="D119" s="107" t="s">
        <v>166</v>
      </c>
      <c r="E119" s="110">
        <f>E120+E122</f>
        <v>47.95</v>
      </c>
      <c r="F119" s="110">
        <f>F120+F122</f>
        <v>0</v>
      </c>
      <c r="G119" s="110">
        <f t="shared" ref="G119" si="93">G120+G122</f>
        <v>0</v>
      </c>
      <c r="H119" s="110">
        <f t="shared" ref="H119:I119" si="94">H120+H122</f>
        <v>0</v>
      </c>
      <c r="I119" s="110">
        <f t="shared" si="94"/>
        <v>0</v>
      </c>
      <c r="J119" s="134" t="e">
        <f t="shared" si="60"/>
        <v>#DIV/0!</v>
      </c>
    </row>
    <row r="120" spans="1:10" x14ac:dyDescent="0.25">
      <c r="A120" s="202">
        <v>3</v>
      </c>
      <c r="B120" s="203"/>
      <c r="C120" s="204"/>
      <c r="D120" s="58" t="s">
        <v>17</v>
      </c>
      <c r="E120" s="61">
        <f>E121</f>
        <v>47.95</v>
      </c>
      <c r="F120" s="61">
        <f t="shared" ref="F120:I120" si="95">F121</f>
        <v>0</v>
      </c>
      <c r="G120" s="61">
        <f t="shared" si="95"/>
        <v>0</v>
      </c>
      <c r="H120" s="61">
        <f t="shared" si="95"/>
        <v>0</v>
      </c>
      <c r="I120" s="61">
        <f t="shared" si="95"/>
        <v>0</v>
      </c>
      <c r="J120" s="134" t="e">
        <f t="shared" si="60"/>
        <v>#DIV/0!</v>
      </c>
    </row>
    <row r="121" spans="1:10" x14ac:dyDescent="0.25">
      <c r="A121" s="205">
        <v>32</v>
      </c>
      <c r="B121" s="206"/>
      <c r="C121" s="207"/>
      <c r="D121" s="58" t="s">
        <v>30</v>
      </c>
      <c r="E121" s="61">
        <v>47.95</v>
      </c>
      <c r="F121" s="59">
        <v>0</v>
      </c>
      <c r="G121" s="59">
        <v>0</v>
      </c>
      <c r="H121" s="59">
        <v>0</v>
      </c>
      <c r="I121" s="104">
        <v>0</v>
      </c>
      <c r="J121" s="134" t="e">
        <f t="shared" si="60"/>
        <v>#DIV/0!</v>
      </c>
    </row>
    <row r="122" spans="1:10" x14ac:dyDescent="0.25">
      <c r="A122" s="202">
        <v>4</v>
      </c>
      <c r="B122" s="203"/>
      <c r="C122" s="204"/>
      <c r="D122" s="58" t="s">
        <v>149</v>
      </c>
      <c r="E122" s="61">
        <f>E123</f>
        <v>0</v>
      </c>
      <c r="F122" s="61">
        <f t="shared" ref="F122:I122" si="96">F123</f>
        <v>0</v>
      </c>
      <c r="G122" s="61">
        <f t="shared" si="96"/>
        <v>0</v>
      </c>
      <c r="H122" s="61">
        <f t="shared" si="96"/>
        <v>0</v>
      </c>
      <c r="I122" s="61">
        <f t="shared" si="96"/>
        <v>0</v>
      </c>
      <c r="J122" s="134" t="e">
        <f t="shared" si="60"/>
        <v>#DIV/0!</v>
      </c>
    </row>
    <row r="123" spans="1:10" x14ac:dyDescent="0.25">
      <c r="A123" s="205">
        <v>42</v>
      </c>
      <c r="B123" s="206"/>
      <c r="C123" s="207"/>
      <c r="D123" s="58" t="s">
        <v>148</v>
      </c>
      <c r="E123" s="61">
        <v>0</v>
      </c>
      <c r="F123" s="59">
        <v>0</v>
      </c>
      <c r="G123" s="59">
        <v>0</v>
      </c>
      <c r="H123" s="59">
        <v>0</v>
      </c>
      <c r="I123" s="104">
        <v>0</v>
      </c>
      <c r="J123" s="134" t="e">
        <f t="shared" si="60"/>
        <v>#DIV/0!</v>
      </c>
    </row>
    <row r="124" spans="1:10" ht="15" customHeight="1" x14ac:dyDescent="0.25">
      <c r="A124" s="211" t="s">
        <v>134</v>
      </c>
      <c r="B124" s="212"/>
      <c r="C124" s="213"/>
      <c r="D124" s="109" t="s">
        <v>135</v>
      </c>
      <c r="E124" s="110">
        <f>E125+E127</f>
        <v>1180</v>
      </c>
      <c r="F124" s="110">
        <f t="shared" ref="F124:G124" si="97">F125+F127</f>
        <v>1557.5</v>
      </c>
      <c r="G124" s="110">
        <f t="shared" si="97"/>
        <v>0</v>
      </c>
      <c r="H124" s="110">
        <f t="shared" ref="H124:I124" si="98">H125+H127</f>
        <v>0</v>
      </c>
      <c r="I124" s="110">
        <f t="shared" si="98"/>
        <v>0</v>
      </c>
      <c r="J124" s="134">
        <f t="shared" si="60"/>
        <v>0</v>
      </c>
    </row>
    <row r="125" spans="1:10" x14ac:dyDescent="0.25">
      <c r="A125" s="202">
        <v>3</v>
      </c>
      <c r="B125" s="203"/>
      <c r="C125" s="204"/>
      <c r="D125" s="58" t="s">
        <v>17</v>
      </c>
      <c r="E125" s="61">
        <f>E126</f>
        <v>0</v>
      </c>
      <c r="F125" s="61">
        <f t="shared" ref="F125:I125" si="99">F126</f>
        <v>1557.5</v>
      </c>
      <c r="G125" s="61">
        <f t="shared" si="99"/>
        <v>0</v>
      </c>
      <c r="H125" s="61">
        <f t="shared" si="99"/>
        <v>0</v>
      </c>
      <c r="I125" s="61">
        <f t="shared" si="99"/>
        <v>0</v>
      </c>
      <c r="J125" s="134">
        <f t="shared" si="60"/>
        <v>0</v>
      </c>
    </row>
    <row r="126" spans="1:10" x14ac:dyDescent="0.25">
      <c r="A126" s="205">
        <v>32</v>
      </c>
      <c r="B126" s="206"/>
      <c r="C126" s="207"/>
      <c r="D126" s="58" t="s">
        <v>30</v>
      </c>
      <c r="E126" s="61">
        <v>0</v>
      </c>
      <c r="F126" s="59">
        <v>1557.5</v>
      </c>
      <c r="G126" s="59">
        <v>0</v>
      </c>
      <c r="H126" s="59">
        <v>0</v>
      </c>
      <c r="I126" s="104">
        <v>0</v>
      </c>
      <c r="J126" s="134">
        <f t="shared" si="60"/>
        <v>0</v>
      </c>
    </row>
    <row r="127" spans="1:10" x14ac:dyDescent="0.25">
      <c r="A127" s="202">
        <v>4</v>
      </c>
      <c r="B127" s="203"/>
      <c r="C127" s="204"/>
      <c r="D127" s="58" t="s">
        <v>149</v>
      </c>
      <c r="E127" s="61">
        <f>E128</f>
        <v>1180</v>
      </c>
      <c r="F127" s="61">
        <f t="shared" ref="F127" si="100">F128</f>
        <v>0</v>
      </c>
      <c r="G127" s="61">
        <f t="shared" ref="G127:I127" si="101">G128</f>
        <v>0</v>
      </c>
      <c r="H127" s="61">
        <f t="shared" si="101"/>
        <v>0</v>
      </c>
      <c r="I127" s="61">
        <f t="shared" si="101"/>
        <v>0</v>
      </c>
      <c r="J127" s="134" t="e">
        <f t="shared" si="60"/>
        <v>#DIV/0!</v>
      </c>
    </row>
    <row r="128" spans="1:10" x14ac:dyDescent="0.25">
      <c r="A128" s="205">
        <v>42</v>
      </c>
      <c r="B128" s="206"/>
      <c r="C128" s="207"/>
      <c r="D128" s="58" t="s">
        <v>148</v>
      </c>
      <c r="E128" s="61">
        <v>1180</v>
      </c>
      <c r="F128" s="59">
        <v>0</v>
      </c>
      <c r="G128" s="59">
        <v>0</v>
      </c>
      <c r="H128" s="59">
        <v>0</v>
      </c>
      <c r="I128" s="104">
        <v>0</v>
      </c>
      <c r="J128" s="134" t="e">
        <f t="shared" si="60"/>
        <v>#DIV/0!</v>
      </c>
    </row>
    <row r="129" spans="1:10" ht="15" customHeight="1" x14ac:dyDescent="0.25">
      <c r="A129" s="211" t="s">
        <v>144</v>
      </c>
      <c r="B129" s="212"/>
      <c r="C129" s="213"/>
      <c r="D129" s="107" t="s">
        <v>145</v>
      </c>
      <c r="E129" s="110">
        <f>E130</f>
        <v>8671.3799999999992</v>
      </c>
      <c r="F129" s="110">
        <f t="shared" ref="F129:I130" si="102">F130</f>
        <v>1000</v>
      </c>
      <c r="G129" s="110">
        <f t="shared" si="102"/>
        <v>1000</v>
      </c>
      <c r="H129" s="110">
        <f t="shared" si="102"/>
        <v>1000</v>
      </c>
      <c r="I129" s="110">
        <f t="shared" si="102"/>
        <v>1000</v>
      </c>
      <c r="J129" s="134">
        <f t="shared" si="60"/>
        <v>1</v>
      </c>
    </row>
    <row r="130" spans="1:10" x14ac:dyDescent="0.25">
      <c r="A130" s="202">
        <v>4</v>
      </c>
      <c r="B130" s="203"/>
      <c r="C130" s="204"/>
      <c r="D130" s="58" t="s">
        <v>149</v>
      </c>
      <c r="E130" s="61">
        <f>E131</f>
        <v>8671.3799999999992</v>
      </c>
      <c r="F130" s="61">
        <f t="shared" si="102"/>
        <v>1000</v>
      </c>
      <c r="G130" s="61">
        <f t="shared" si="102"/>
        <v>1000</v>
      </c>
      <c r="H130" s="61">
        <f t="shared" si="102"/>
        <v>1000</v>
      </c>
      <c r="I130" s="61">
        <f t="shared" si="102"/>
        <v>1000</v>
      </c>
      <c r="J130" s="134">
        <f t="shared" si="60"/>
        <v>1</v>
      </c>
    </row>
    <row r="131" spans="1:10" x14ac:dyDescent="0.25">
      <c r="A131" s="205">
        <v>42</v>
      </c>
      <c r="B131" s="206"/>
      <c r="C131" s="207"/>
      <c r="D131" s="58" t="s">
        <v>148</v>
      </c>
      <c r="E131" s="61">
        <v>8671.3799999999992</v>
      </c>
      <c r="F131" s="59">
        <v>1000</v>
      </c>
      <c r="G131" s="59">
        <v>1000</v>
      </c>
      <c r="H131" s="59">
        <v>1000</v>
      </c>
      <c r="I131" s="104">
        <v>1000</v>
      </c>
      <c r="J131" s="134">
        <f t="shared" si="60"/>
        <v>1</v>
      </c>
    </row>
    <row r="132" spans="1:10" ht="15" customHeight="1" x14ac:dyDescent="0.25">
      <c r="A132" s="211" t="s">
        <v>201</v>
      </c>
      <c r="B132" s="212"/>
      <c r="C132" s="213"/>
      <c r="D132" s="164" t="s">
        <v>202</v>
      </c>
      <c r="E132" s="110">
        <f>E133</f>
        <v>0</v>
      </c>
      <c r="F132" s="110">
        <f t="shared" ref="F132:I133" si="103">F133</f>
        <v>0</v>
      </c>
      <c r="G132" s="110">
        <f t="shared" si="103"/>
        <v>0</v>
      </c>
      <c r="H132" s="110">
        <f t="shared" si="103"/>
        <v>0</v>
      </c>
      <c r="I132" s="110">
        <f t="shared" si="103"/>
        <v>0</v>
      </c>
      <c r="J132" s="134" t="e">
        <f t="shared" si="60"/>
        <v>#DIV/0!</v>
      </c>
    </row>
    <row r="133" spans="1:10" ht="14.25" customHeight="1" x14ac:dyDescent="0.25">
      <c r="A133" s="202">
        <v>4</v>
      </c>
      <c r="B133" s="203"/>
      <c r="C133" s="204"/>
      <c r="D133" s="58" t="s">
        <v>149</v>
      </c>
      <c r="E133" s="61">
        <f>E134</f>
        <v>0</v>
      </c>
      <c r="F133" s="61">
        <f t="shared" si="103"/>
        <v>0</v>
      </c>
      <c r="G133" s="61">
        <f t="shared" si="103"/>
        <v>0</v>
      </c>
      <c r="H133" s="61">
        <f t="shared" si="103"/>
        <v>0</v>
      </c>
      <c r="I133" s="61">
        <f t="shared" si="103"/>
        <v>0</v>
      </c>
      <c r="J133" s="134" t="e">
        <f t="shared" si="60"/>
        <v>#DIV/0!</v>
      </c>
    </row>
    <row r="134" spans="1:10" x14ac:dyDescent="0.25">
      <c r="A134" s="205">
        <v>42</v>
      </c>
      <c r="B134" s="206"/>
      <c r="C134" s="207"/>
      <c r="D134" s="58" t="s">
        <v>148</v>
      </c>
      <c r="E134" s="61">
        <v>0</v>
      </c>
      <c r="F134" s="59">
        <v>0</v>
      </c>
      <c r="G134" s="59">
        <v>0</v>
      </c>
      <c r="H134" s="59">
        <v>0</v>
      </c>
      <c r="I134" s="104">
        <v>0</v>
      </c>
      <c r="J134" s="134" t="e">
        <f t="shared" si="60"/>
        <v>#DIV/0!</v>
      </c>
    </row>
    <row r="135" spans="1:10" ht="25.5" customHeight="1" x14ac:dyDescent="0.25">
      <c r="A135" s="208" t="s">
        <v>150</v>
      </c>
      <c r="B135" s="209"/>
      <c r="C135" s="210"/>
      <c r="D135" s="57" t="s">
        <v>151</v>
      </c>
      <c r="E135" s="60">
        <f>E136</f>
        <v>16690.64</v>
      </c>
      <c r="F135" s="60">
        <f t="shared" ref="F135:I135" si="104">F136</f>
        <v>17358.25</v>
      </c>
      <c r="G135" s="60">
        <f t="shared" si="104"/>
        <v>17358.25</v>
      </c>
      <c r="H135" s="60">
        <f t="shared" si="104"/>
        <v>17358.25</v>
      </c>
      <c r="I135" s="60">
        <f t="shared" si="104"/>
        <v>17358.25</v>
      </c>
      <c r="J135" s="134">
        <f t="shared" si="60"/>
        <v>1</v>
      </c>
    </row>
    <row r="136" spans="1:10" ht="15" customHeight="1" x14ac:dyDescent="0.25">
      <c r="A136" s="211" t="s">
        <v>134</v>
      </c>
      <c r="B136" s="212"/>
      <c r="C136" s="213"/>
      <c r="D136" s="109" t="s">
        <v>135</v>
      </c>
      <c r="E136" s="110">
        <f>E137</f>
        <v>16690.64</v>
      </c>
      <c r="F136" s="110">
        <f t="shared" ref="F136:I136" si="105">F137</f>
        <v>17358.25</v>
      </c>
      <c r="G136" s="110">
        <f t="shared" si="105"/>
        <v>17358.25</v>
      </c>
      <c r="H136" s="110">
        <f t="shared" si="105"/>
        <v>17358.25</v>
      </c>
      <c r="I136" s="110">
        <f t="shared" si="105"/>
        <v>17358.25</v>
      </c>
      <c r="J136" s="134">
        <f t="shared" si="60"/>
        <v>1</v>
      </c>
    </row>
    <row r="137" spans="1:10" x14ac:dyDescent="0.25">
      <c r="A137" s="202">
        <v>3</v>
      </c>
      <c r="B137" s="203"/>
      <c r="C137" s="204"/>
      <c r="D137" s="58" t="s">
        <v>17</v>
      </c>
      <c r="E137" s="61">
        <f>E138</f>
        <v>16690.64</v>
      </c>
      <c r="F137" s="61">
        <f t="shared" ref="F137:I137" si="106">F138</f>
        <v>17358.25</v>
      </c>
      <c r="G137" s="61">
        <f t="shared" si="106"/>
        <v>17358.25</v>
      </c>
      <c r="H137" s="61">
        <f t="shared" si="106"/>
        <v>17358.25</v>
      </c>
      <c r="I137" s="61">
        <f t="shared" si="106"/>
        <v>17358.25</v>
      </c>
      <c r="J137" s="134">
        <f t="shared" si="60"/>
        <v>1</v>
      </c>
    </row>
    <row r="138" spans="1:10" x14ac:dyDescent="0.25">
      <c r="A138" s="205">
        <v>32</v>
      </c>
      <c r="B138" s="206"/>
      <c r="C138" s="207"/>
      <c r="D138" s="58" t="s">
        <v>30</v>
      </c>
      <c r="E138" s="61">
        <v>16690.64</v>
      </c>
      <c r="F138" s="59">
        <v>17358.25</v>
      </c>
      <c r="G138" s="59">
        <v>17358.25</v>
      </c>
      <c r="H138" s="59">
        <v>17358.25</v>
      </c>
      <c r="I138" s="104">
        <v>17358.25</v>
      </c>
      <c r="J138" s="134">
        <f t="shared" si="60"/>
        <v>1</v>
      </c>
    </row>
    <row r="139" spans="1:10" ht="8.25" customHeight="1" x14ac:dyDescent="0.25"/>
    <row r="140" spans="1:10" ht="7.5" customHeight="1" x14ac:dyDescent="0.25"/>
    <row r="141" spans="1:10" x14ac:dyDescent="0.25">
      <c r="A141" s="165"/>
      <c r="B141" s="165"/>
      <c r="C141" s="165"/>
      <c r="D141" s="165"/>
    </row>
    <row r="143" spans="1:10" x14ac:dyDescent="0.25">
      <c r="A143" s="228"/>
      <c r="B143" s="228"/>
      <c r="C143" s="228"/>
      <c r="D143" s="228"/>
    </row>
  </sheetData>
  <mergeCells count="133">
    <mergeCell ref="A109:C109"/>
    <mergeCell ref="A51:C51"/>
    <mergeCell ref="A86:C86"/>
    <mergeCell ref="A40:C40"/>
    <mergeCell ref="A41:C41"/>
    <mergeCell ref="A42:C42"/>
    <mergeCell ref="A43:C43"/>
    <mergeCell ref="A46:C46"/>
    <mergeCell ref="A54:C54"/>
    <mergeCell ref="A55:C55"/>
    <mergeCell ref="A56:C56"/>
    <mergeCell ref="A84:C84"/>
    <mergeCell ref="A108:C108"/>
    <mergeCell ref="A87:C87"/>
    <mergeCell ref="A93:C93"/>
    <mergeCell ref="A94:C94"/>
    <mergeCell ref="A95:C95"/>
    <mergeCell ref="A100:C100"/>
    <mergeCell ref="A88:C88"/>
    <mergeCell ref="A106:C106"/>
    <mergeCell ref="A105:C105"/>
    <mergeCell ref="A89:C89"/>
    <mergeCell ref="A57:C57"/>
    <mergeCell ref="A83:C83"/>
    <mergeCell ref="A112:C112"/>
    <mergeCell ref="A143:D143"/>
    <mergeCell ref="A98:C98"/>
    <mergeCell ref="A99:C99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2:C72"/>
    <mergeCell ref="A73:C73"/>
    <mergeCell ref="A90:C90"/>
    <mergeCell ref="A91:C91"/>
    <mergeCell ref="A92:C92"/>
    <mergeCell ref="A82:C82"/>
    <mergeCell ref="A85:C85"/>
    <mergeCell ref="A110:C110"/>
    <mergeCell ref="A33:C33"/>
    <mergeCell ref="A35:C35"/>
    <mergeCell ref="A36:C36"/>
    <mergeCell ref="A37:C37"/>
    <mergeCell ref="A8:C8"/>
    <mergeCell ref="A9:C9"/>
    <mergeCell ref="A16:C16"/>
    <mergeCell ref="A17:C17"/>
    <mergeCell ref="A18:C18"/>
    <mergeCell ref="A19:C19"/>
    <mergeCell ref="A20:C20"/>
    <mergeCell ref="A30:C30"/>
    <mergeCell ref="A31:C31"/>
    <mergeCell ref="A1:I1"/>
    <mergeCell ref="A7:C7"/>
    <mergeCell ref="A10:C10"/>
    <mergeCell ref="A11:C11"/>
    <mergeCell ref="A13:C13"/>
    <mergeCell ref="A12:C12"/>
    <mergeCell ref="A32:C32"/>
    <mergeCell ref="A14:C14"/>
    <mergeCell ref="A15:C15"/>
    <mergeCell ref="A74:C74"/>
    <mergeCell ref="A75:C75"/>
    <mergeCell ref="A77:C77"/>
    <mergeCell ref="A76:C76"/>
    <mergeCell ref="A78:C78"/>
    <mergeCell ref="A79:C79"/>
    <mergeCell ref="A38:C38"/>
    <mergeCell ref="A39:C39"/>
    <mergeCell ref="A50:C50"/>
    <mergeCell ref="A47:C47"/>
    <mergeCell ref="A44:C44"/>
    <mergeCell ref="A48:C48"/>
    <mergeCell ref="A49:C49"/>
    <mergeCell ref="A70:C70"/>
    <mergeCell ref="A71:C71"/>
    <mergeCell ref="A101:C101"/>
    <mergeCell ref="A102:C102"/>
    <mergeCell ref="A103:C103"/>
    <mergeCell ref="A125:C125"/>
    <mergeCell ref="A5:C5"/>
    <mergeCell ref="A3:I3"/>
    <mergeCell ref="A104:C104"/>
    <mergeCell ref="A107:C107"/>
    <mergeCell ref="A114:C114"/>
    <mergeCell ref="A115:C115"/>
    <mergeCell ref="A116:C116"/>
    <mergeCell ref="A118:C118"/>
    <mergeCell ref="A117:C117"/>
    <mergeCell ref="A111:C111"/>
    <mergeCell ref="A34:C34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80:C80"/>
    <mergeCell ref="A81:C81"/>
    <mergeCell ref="A141:D141"/>
    <mergeCell ref="A135:C135"/>
    <mergeCell ref="A136:C136"/>
    <mergeCell ref="A137:C137"/>
    <mergeCell ref="A138:C138"/>
    <mergeCell ref="A127:C127"/>
    <mergeCell ref="A128:C128"/>
    <mergeCell ref="A131:C131"/>
    <mergeCell ref="A132:C132"/>
    <mergeCell ref="A133:C133"/>
    <mergeCell ref="A134:C134"/>
    <mergeCell ref="A130:C130"/>
    <mergeCell ref="A126:C126"/>
    <mergeCell ref="A129:C129"/>
    <mergeCell ref="A96:C96"/>
    <mergeCell ref="A97:C97"/>
    <mergeCell ref="A119:C119"/>
    <mergeCell ref="A120:C120"/>
    <mergeCell ref="A121:C121"/>
    <mergeCell ref="A123:C123"/>
    <mergeCell ref="A124:C124"/>
    <mergeCell ref="A122:C12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D0E02FAA450F4AB97E6AD73AC4E38A" ma:contentTypeVersion="17" ma:contentTypeDescription="Create a new document." ma:contentTypeScope="" ma:versionID="cba179d83bf94a8faa4152c0b02d6bd6">
  <xsd:schema xmlns:xsd="http://www.w3.org/2001/XMLSchema" xmlns:xs="http://www.w3.org/2001/XMLSchema" xmlns:p="http://schemas.microsoft.com/office/2006/metadata/properties" xmlns:ns3="f9c8e87a-1df1-4a78-94b4-feb50775094c" xmlns:ns4="bc39634f-0dea-49af-ac54-cef8e4dadb9c" targetNamespace="http://schemas.microsoft.com/office/2006/metadata/properties" ma:root="true" ma:fieldsID="928d82ebe88718d3dc5fe66b174c2a64" ns3:_="" ns4:_="">
    <xsd:import namespace="f9c8e87a-1df1-4a78-94b4-feb50775094c"/>
    <xsd:import namespace="bc39634f-0dea-49af-ac54-cef8e4dadb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8e87a-1df1-4a78-94b4-feb5077509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39634f-0dea-49af-ac54-cef8e4dadb9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9c8e87a-1df1-4a78-94b4-feb50775094c" xsi:nil="true"/>
  </documentManagement>
</p:properties>
</file>

<file path=customXml/itemProps1.xml><?xml version="1.0" encoding="utf-8"?>
<ds:datastoreItem xmlns:ds="http://schemas.openxmlformats.org/officeDocument/2006/customXml" ds:itemID="{29CCA0D8-479C-400A-AA95-6C466DFBEF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755EA5-FB84-4C66-946E-9F2841E75E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c8e87a-1df1-4a78-94b4-feb50775094c"/>
    <ds:schemaRef ds:uri="bc39634f-0dea-49af-ac54-cef8e4dadb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8FCE7C-5B5C-41F6-93FB-80B5AF1F86F3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bc39634f-0dea-49af-ac54-cef8e4dadb9c"/>
    <ds:schemaRef ds:uri="http://schemas.microsoft.com/office/infopath/2007/PartnerControls"/>
    <ds:schemaRef ds:uri="http://purl.org/dc/elements/1.1/"/>
    <ds:schemaRef ds:uri="f9c8e87a-1df1-4a78-94b4-feb50775094c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3</vt:i4>
      </vt:variant>
    </vt:vector>
  </HeadingPairs>
  <TitlesOfParts>
    <vt:vector size="9" baseType="lpstr">
      <vt:lpstr>SAŽETAK</vt:lpstr>
      <vt:lpstr>List1</vt:lpstr>
      <vt:lpstr> Račun prihoda i rashoda</vt:lpstr>
      <vt:lpstr>Rashodi prema funkcijskoj kl</vt:lpstr>
      <vt:lpstr>Račun financiranja</vt:lpstr>
      <vt:lpstr>POSEBNI DIO</vt:lpstr>
      <vt:lpstr>' Račun prihoda i rashoda'!Ispis_naslova</vt:lpstr>
      <vt:lpstr>'POSEBNI DIO'!Ispis_naslova</vt:lpstr>
      <vt:lpstr>'Rashodi prema funkcijskoj kl'!Ispis_naslova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</cp:lastModifiedBy>
  <cp:lastPrinted>2025-10-30T09:52:07Z</cp:lastPrinted>
  <dcterms:created xsi:type="dcterms:W3CDTF">2022-08-12T12:51:27Z</dcterms:created>
  <dcterms:modified xsi:type="dcterms:W3CDTF">2025-11-13T09:58:15Z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0x01010059D0E02FAA450F4AB97E6AD73AC4E38A</vt:lpwstr>
  </property>
</Properties>
</file>