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ŽUPANIJA\2025\Godišnje izvršenje proračuna\"/>
    </mc:Choice>
  </mc:AlternateContent>
  <xr:revisionPtr revIDLastSave="0" documentId="13_ncr:1_{0C51F623-C181-455D-9E40-F5C4C6EBCDB1}" xr6:coauthVersionLast="37" xr6:coauthVersionMax="37" xr10:uidLastSave="{00000000-0000-0000-0000-000000000000}"/>
  <bookViews>
    <workbookView xWindow="0" yWindow="0" windowWidth="19200" windowHeight="10965" firstSheet="1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rashoda'!$41:$41</definedName>
    <definedName name="_xlnm.Print_Titles" localSheetId="4">'POSEBNI DIO'!$5:$5</definedName>
    <definedName name="_xlnm.Print_Titles" localSheetId="2">'Rashodi prema funkcijskoj kl'!$9:$9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" l="1"/>
  <c r="I126" i="7" l="1"/>
  <c r="I8" i="7"/>
  <c r="J117" i="7"/>
  <c r="K117" i="7"/>
  <c r="I53" i="7" l="1"/>
  <c r="H101" i="3" l="1"/>
  <c r="H57" i="3"/>
  <c r="H44" i="3"/>
  <c r="G11" i="3"/>
  <c r="H8" i="7"/>
  <c r="H93" i="7"/>
  <c r="I90" i="7"/>
  <c r="H90" i="7"/>
  <c r="G90" i="7"/>
  <c r="F90" i="7"/>
  <c r="F89" i="7" s="1"/>
  <c r="F88" i="7" s="1"/>
  <c r="E90" i="7"/>
  <c r="I89" i="7"/>
  <c r="I88" i="7" s="1"/>
  <c r="H89" i="7"/>
  <c r="G89" i="7"/>
  <c r="G88" i="7" s="1"/>
  <c r="E89" i="7"/>
  <c r="E88" i="7" s="1"/>
  <c r="H88" i="7"/>
  <c r="E92" i="7"/>
  <c r="G92" i="7"/>
  <c r="H53" i="7"/>
  <c r="I61" i="7"/>
  <c r="H61" i="7"/>
  <c r="G61" i="7"/>
  <c r="F61" i="7"/>
  <c r="E61" i="7"/>
  <c r="I69" i="7"/>
  <c r="I68" i="7" s="1"/>
  <c r="H69" i="7"/>
  <c r="H68" i="7" s="1"/>
  <c r="G69" i="7"/>
  <c r="G68" i="7" s="1"/>
  <c r="F69" i="7"/>
  <c r="F68" i="7" s="1"/>
  <c r="E69" i="7"/>
  <c r="E68" i="7"/>
  <c r="E73" i="7" l="1"/>
  <c r="E72" i="7" s="1"/>
  <c r="F73" i="7"/>
  <c r="F72" i="7" s="1"/>
  <c r="G73" i="7"/>
  <c r="G72" i="7" s="1"/>
  <c r="H73" i="7"/>
  <c r="H72" i="7" s="1"/>
  <c r="I73" i="7"/>
  <c r="K73" i="7" s="1"/>
  <c r="J73" i="7"/>
  <c r="J74" i="7"/>
  <c r="K74" i="7"/>
  <c r="J75" i="7"/>
  <c r="K75" i="7"/>
  <c r="E77" i="7"/>
  <c r="E76" i="7" s="1"/>
  <c r="F77" i="7"/>
  <c r="F76" i="7" s="1"/>
  <c r="G77" i="7"/>
  <c r="G76" i="7" s="1"/>
  <c r="H77" i="7"/>
  <c r="H76" i="7" s="1"/>
  <c r="I77" i="7"/>
  <c r="I76" i="7" s="1"/>
  <c r="J78" i="7"/>
  <c r="K78" i="7"/>
  <c r="J79" i="7"/>
  <c r="K79" i="7"/>
  <c r="I72" i="7" l="1"/>
  <c r="J76" i="7"/>
  <c r="K76" i="7"/>
  <c r="K77" i="7"/>
  <c r="J77" i="7"/>
  <c r="K72" i="7"/>
  <c r="J72" i="7"/>
  <c r="L37" i="1"/>
  <c r="K39" i="1"/>
  <c r="K37" i="1"/>
  <c r="L18" i="1"/>
  <c r="K18" i="1"/>
  <c r="J71" i="7" l="1"/>
  <c r="K71" i="7"/>
  <c r="I58" i="3"/>
  <c r="K49" i="3" l="1"/>
  <c r="K54" i="3"/>
  <c r="K56" i="3"/>
  <c r="K59" i="3"/>
  <c r="K67" i="3"/>
  <c r="K69" i="3"/>
  <c r="K71" i="3"/>
  <c r="K74" i="3"/>
  <c r="K75" i="3"/>
  <c r="K77" i="3"/>
  <c r="K78" i="3"/>
  <c r="K79" i="3"/>
  <c r="K81" i="3"/>
  <c r="K82" i="3"/>
  <c r="K83" i="3"/>
  <c r="K84" i="3"/>
  <c r="K85" i="3"/>
  <c r="K87" i="3"/>
  <c r="K88" i="3"/>
  <c r="K89" i="3"/>
  <c r="K91" i="3"/>
  <c r="K92" i="3"/>
  <c r="K93" i="3"/>
  <c r="K95" i="3"/>
  <c r="K97" i="3"/>
  <c r="K98" i="3"/>
  <c r="K99" i="3"/>
  <c r="K106" i="3"/>
  <c r="K107" i="3"/>
  <c r="K109" i="3"/>
  <c r="K110" i="3"/>
  <c r="K111" i="3"/>
  <c r="K13" i="3"/>
  <c r="K14" i="3"/>
  <c r="K16" i="3"/>
  <c r="K17" i="3"/>
  <c r="K18" i="3"/>
  <c r="K19" i="3"/>
  <c r="K21" i="3"/>
  <c r="K22" i="3"/>
  <c r="K23" i="3"/>
  <c r="K27" i="3"/>
  <c r="K30" i="3"/>
  <c r="K31" i="3"/>
  <c r="K32" i="3"/>
  <c r="K33" i="3"/>
  <c r="K34" i="3"/>
  <c r="K35" i="3"/>
  <c r="J13" i="3"/>
  <c r="J14" i="3"/>
  <c r="J16" i="3"/>
  <c r="J18" i="3"/>
  <c r="J19" i="3"/>
  <c r="J21" i="3"/>
  <c r="J22" i="3"/>
  <c r="J23" i="3"/>
  <c r="J26" i="3"/>
  <c r="J27" i="3"/>
  <c r="J32" i="3"/>
  <c r="J33" i="3"/>
  <c r="J34" i="3"/>
  <c r="J35" i="3"/>
  <c r="J49" i="3"/>
  <c r="J54" i="3"/>
  <c r="J56" i="3"/>
  <c r="J67" i="3"/>
  <c r="J69" i="3"/>
  <c r="J71" i="3"/>
  <c r="J74" i="3"/>
  <c r="J75" i="3"/>
  <c r="J77" i="3"/>
  <c r="J78" i="3"/>
  <c r="J79" i="3"/>
  <c r="J81" i="3"/>
  <c r="J82" i="3"/>
  <c r="J83" i="3"/>
  <c r="J84" i="3"/>
  <c r="J85" i="3"/>
  <c r="J87" i="3"/>
  <c r="J88" i="3"/>
  <c r="J89" i="3"/>
  <c r="J91" i="3"/>
  <c r="J92" i="3"/>
  <c r="J93" i="3"/>
  <c r="J95" i="3"/>
  <c r="J97" i="3"/>
  <c r="J98" i="3"/>
  <c r="J99" i="3"/>
  <c r="J106" i="3"/>
  <c r="J107" i="3"/>
  <c r="J109" i="3"/>
  <c r="J110" i="3"/>
  <c r="J111" i="3"/>
  <c r="H68" i="3"/>
  <c r="K66" i="3"/>
  <c r="H58" i="3"/>
  <c r="K58" i="3" s="1"/>
  <c r="I44" i="7"/>
  <c r="K12" i="7"/>
  <c r="K13" i="7"/>
  <c r="K15" i="7"/>
  <c r="K18" i="7"/>
  <c r="K22" i="7"/>
  <c r="K23" i="7"/>
  <c r="K27" i="7"/>
  <c r="K28" i="7"/>
  <c r="K31" i="7"/>
  <c r="K32" i="7"/>
  <c r="K33" i="7"/>
  <c r="K34" i="7"/>
  <c r="K35" i="7"/>
  <c r="K36" i="7"/>
  <c r="K39" i="7"/>
  <c r="K41" i="7"/>
  <c r="K45" i="7"/>
  <c r="K46" i="7"/>
  <c r="K49" i="7"/>
  <c r="K50" i="7"/>
  <c r="K52" i="7"/>
  <c r="K56" i="7"/>
  <c r="K57" i="7"/>
  <c r="K59" i="7"/>
  <c r="K60" i="7"/>
  <c r="K66" i="7"/>
  <c r="K67" i="7"/>
  <c r="K83" i="7"/>
  <c r="K87" i="7"/>
  <c r="K96" i="7"/>
  <c r="K97" i="7"/>
  <c r="K98" i="7"/>
  <c r="K101" i="7"/>
  <c r="K102" i="7"/>
  <c r="K105" i="7"/>
  <c r="K106" i="7"/>
  <c r="K109" i="7"/>
  <c r="K110" i="7"/>
  <c r="K113" i="7"/>
  <c r="K114" i="7"/>
  <c r="K115" i="7"/>
  <c r="K116" i="7"/>
  <c r="K121" i="7"/>
  <c r="K122" i="7"/>
  <c r="K125" i="7"/>
  <c r="K128" i="7"/>
  <c r="K131" i="7"/>
  <c r="K132" i="7"/>
  <c r="K133" i="7"/>
  <c r="K136" i="7"/>
  <c r="K138" i="7"/>
  <c r="K141" i="7"/>
  <c r="K143" i="7"/>
  <c r="K146" i="7"/>
  <c r="K149" i="7"/>
  <c r="K153" i="7"/>
  <c r="J12" i="7"/>
  <c r="J13" i="7"/>
  <c r="J15" i="7"/>
  <c r="J16" i="7"/>
  <c r="J17" i="7"/>
  <c r="J18" i="7"/>
  <c r="J22" i="7"/>
  <c r="J23" i="7"/>
  <c r="J27" i="7"/>
  <c r="J28" i="7"/>
  <c r="J31" i="7"/>
  <c r="J32" i="7"/>
  <c r="J33" i="7"/>
  <c r="J34" i="7"/>
  <c r="J35" i="7"/>
  <c r="J36" i="7"/>
  <c r="J39" i="7"/>
  <c r="J41" i="7"/>
  <c r="J45" i="7"/>
  <c r="J46" i="7"/>
  <c r="J49" i="7"/>
  <c r="J50" i="7"/>
  <c r="J52" i="7"/>
  <c r="J56" i="7"/>
  <c r="J57" i="7"/>
  <c r="J59" i="7"/>
  <c r="J60" i="7"/>
  <c r="J66" i="7"/>
  <c r="J67" i="7"/>
  <c r="J83" i="7"/>
  <c r="J87" i="7"/>
  <c r="J96" i="7"/>
  <c r="J97" i="7"/>
  <c r="J98" i="7"/>
  <c r="J101" i="7"/>
  <c r="J102" i="7"/>
  <c r="J105" i="7"/>
  <c r="J106" i="7"/>
  <c r="J109" i="7"/>
  <c r="J110" i="7"/>
  <c r="J113" i="7"/>
  <c r="J114" i="7"/>
  <c r="J115" i="7"/>
  <c r="J116" i="7"/>
  <c r="J121" i="7"/>
  <c r="J122" i="7"/>
  <c r="J123" i="7"/>
  <c r="J124" i="7"/>
  <c r="J125" i="7"/>
  <c r="J128" i="7"/>
  <c r="J131" i="7"/>
  <c r="J133" i="7"/>
  <c r="J136" i="7"/>
  <c r="J138" i="7"/>
  <c r="J141" i="7"/>
  <c r="J143" i="7"/>
  <c r="J146" i="7"/>
  <c r="J149" i="7"/>
  <c r="J153" i="7"/>
  <c r="G35" i="7"/>
  <c r="G34" i="7" s="1"/>
  <c r="G33" i="7" s="1"/>
  <c r="H17" i="7"/>
  <c r="H16" i="7" s="1"/>
  <c r="K16" i="7" s="1"/>
  <c r="H124" i="7"/>
  <c r="H123" i="7" s="1"/>
  <c r="K123" i="7" s="1"/>
  <c r="H119" i="7"/>
  <c r="H11" i="7"/>
  <c r="H10" i="7" s="1"/>
  <c r="H14" i="7"/>
  <c r="H21" i="7"/>
  <c r="H20" i="7" s="1"/>
  <c r="H19" i="7" s="1"/>
  <c r="H26" i="7"/>
  <c r="H25" i="7" s="1"/>
  <c r="H24" i="7" s="1"/>
  <c r="H30" i="7"/>
  <c r="H29" i="7" s="1"/>
  <c r="H38" i="7"/>
  <c r="H40" i="7"/>
  <c r="H44" i="7"/>
  <c r="H43" i="7" s="1"/>
  <c r="H48" i="7"/>
  <c r="H47" i="7" s="1"/>
  <c r="H51" i="7"/>
  <c r="H55" i="7"/>
  <c r="H54" i="7" s="1"/>
  <c r="H58" i="7"/>
  <c r="H65" i="7"/>
  <c r="H64" i="7" s="1"/>
  <c r="H82" i="7"/>
  <c r="H81" i="7" s="1"/>
  <c r="H80" i="7" s="1"/>
  <c r="H86" i="7"/>
  <c r="H85" i="7" s="1"/>
  <c r="H84" i="7" s="1"/>
  <c r="H95" i="7"/>
  <c r="H94" i="7" s="1"/>
  <c r="H100" i="7"/>
  <c r="H99" i="7" s="1"/>
  <c r="H104" i="7"/>
  <c r="H103" i="7" s="1"/>
  <c r="H108" i="7"/>
  <c r="H107" i="7" s="1"/>
  <c r="H112" i="7"/>
  <c r="H111" i="7" s="1"/>
  <c r="H127" i="7"/>
  <c r="H130" i="7"/>
  <c r="H135" i="7"/>
  <c r="H137" i="7"/>
  <c r="H140" i="7"/>
  <c r="H142" i="7"/>
  <c r="H139" i="7" s="1"/>
  <c r="H145" i="7"/>
  <c r="H144" i="7" s="1"/>
  <c r="H126" i="7" s="1"/>
  <c r="H92" i="7" s="1"/>
  <c r="H148" i="7"/>
  <c r="H147" i="7" s="1"/>
  <c r="H152" i="7"/>
  <c r="H151" i="7" s="1"/>
  <c r="H150" i="7" s="1"/>
  <c r="K124" i="7" l="1"/>
  <c r="K17" i="7"/>
  <c r="K44" i="7"/>
  <c r="H134" i="7"/>
  <c r="H9" i="7"/>
  <c r="H42" i="7"/>
  <c r="H37" i="7"/>
  <c r="G102" i="3"/>
  <c r="F102" i="3"/>
  <c r="E102" i="3"/>
  <c r="I45" i="3"/>
  <c r="H45" i="3"/>
  <c r="G45" i="3"/>
  <c r="F45" i="3"/>
  <c r="E45" i="3"/>
  <c r="J45" i="3" l="1"/>
  <c r="K45" i="3"/>
  <c r="K102" i="3"/>
  <c r="J102" i="3"/>
  <c r="F132" i="7"/>
  <c r="F44" i="7"/>
  <c r="F86" i="3" l="1"/>
  <c r="G86" i="3"/>
  <c r="E86" i="3"/>
  <c r="F59" i="3" l="1"/>
  <c r="J59" i="3"/>
  <c r="F50" i="3"/>
  <c r="G50" i="3"/>
  <c r="E50" i="3"/>
  <c r="J50" i="3" s="1"/>
  <c r="F64" i="3"/>
  <c r="G64" i="3"/>
  <c r="K64" i="3"/>
  <c r="E64" i="3"/>
  <c r="F58" i="7"/>
  <c r="G58" i="7"/>
  <c r="I58" i="7"/>
  <c r="E58" i="7"/>
  <c r="F38" i="7"/>
  <c r="G38" i="7"/>
  <c r="I38" i="7"/>
  <c r="K38" i="7" s="1"/>
  <c r="E38" i="7"/>
  <c r="J38" i="7" s="1"/>
  <c r="K50" i="3" l="1"/>
  <c r="J64" i="3"/>
  <c r="J58" i="7"/>
  <c r="K58" i="7"/>
  <c r="J30" i="1"/>
  <c r="F108" i="3"/>
  <c r="G108" i="3"/>
  <c r="H108" i="3"/>
  <c r="I108" i="3"/>
  <c r="E108" i="3"/>
  <c r="K108" i="3" l="1"/>
  <c r="J108" i="3"/>
  <c r="H86" i="3"/>
  <c r="I86" i="3"/>
  <c r="F30" i="7"/>
  <c r="F29" i="7" s="1"/>
  <c r="G30" i="7"/>
  <c r="G29" i="7" s="1"/>
  <c r="I30" i="7"/>
  <c r="J86" i="3" l="1"/>
  <c r="K86" i="3"/>
  <c r="I29" i="7"/>
  <c r="K30" i="7"/>
  <c r="E30" i="7"/>
  <c r="E29" i="7" s="1"/>
  <c r="J30" i="7" l="1"/>
  <c r="J29" i="7"/>
  <c r="K29" i="7"/>
  <c r="I51" i="3"/>
  <c r="H51" i="3"/>
  <c r="G51" i="3"/>
  <c r="F51" i="3"/>
  <c r="E51" i="3"/>
  <c r="G58" i="3"/>
  <c r="F58" i="3"/>
  <c r="F38" i="1"/>
  <c r="J51" i="3" l="1"/>
  <c r="K51" i="3"/>
  <c r="F104" i="3"/>
  <c r="G104" i="3"/>
  <c r="H104" i="3"/>
  <c r="I104" i="3"/>
  <c r="E104" i="3"/>
  <c r="F103" i="3"/>
  <c r="G103" i="3"/>
  <c r="H103" i="3"/>
  <c r="I103" i="3"/>
  <c r="E103" i="3"/>
  <c r="F61" i="3"/>
  <c r="G61" i="3"/>
  <c r="H61" i="3"/>
  <c r="I61" i="3"/>
  <c r="E61" i="3"/>
  <c r="F60" i="3"/>
  <c r="G60" i="3"/>
  <c r="H60" i="3"/>
  <c r="I60" i="3"/>
  <c r="E60" i="3"/>
  <c r="F47" i="3"/>
  <c r="G47" i="3"/>
  <c r="H47" i="3"/>
  <c r="I47" i="3"/>
  <c r="E47" i="3"/>
  <c r="F46" i="3"/>
  <c r="G46" i="3"/>
  <c r="H46" i="3"/>
  <c r="I46" i="3"/>
  <c r="E46" i="3"/>
  <c r="F127" i="7"/>
  <c r="G127" i="7"/>
  <c r="I127" i="7"/>
  <c r="E127" i="7"/>
  <c r="J29" i="3"/>
  <c r="F51" i="7"/>
  <c r="G51" i="7"/>
  <c r="I51" i="7"/>
  <c r="E51" i="7"/>
  <c r="F14" i="7"/>
  <c r="G14" i="7"/>
  <c r="I14" i="7"/>
  <c r="E14" i="7"/>
  <c r="K61" i="3" l="1"/>
  <c r="K47" i="3"/>
  <c r="J60" i="3"/>
  <c r="K104" i="3"/>
  <c r="K60" i="3"/>
  <c r="J61" i="3"/>
  <c r="K127" i="7"/>
  <c r="J127" i="7"/>
  <c r="K46" i="3"/>
  <c r="J46" i="3"/>
  <c r="J47" i="3"/>
  <c r="J104" i="3"/>
  <c r="K103" i="3"/>
  <c r="J103" i="3"/>
  <c r="J51" i="7"/>
  <c r="K51" i="7"/>
  <c r="K14" i="7"/>
  <c r="J14" i="7"/>
  <c r="G52" i="3"/>
  <c r="F52" i="3"/>
  <c r="F31" i="3"/>
  <c r="E52" i="3"/>
  <c r="J31" i="3"/>
  <c r="K29" i="3"/>
  <c r="J58" i="3"/>
  <c r="J52" i="3" l="1"/>
  <c r="K52" i="3"/>
  <c r="F20" i="3"/>
  <c r="H20" i="3"/>
  <c r="E20" i="3"/>
  <c r="I112" i="7"/>
  <c r="I26" i="7"/>
  <c r="I152" i="7"/>
  <c r="I148" i="7"/>
  <c r="I145" i="7"/>
  <c r="I142" i="7"/>
  <c r="I140" i="7"/>
  <c r="I137" i="7"/>
  <c r="I135" i="7"/>
  <c r="I130" i="7"/>
  <c r="I120" i="7"/>
  <c r="I108" i="7"/>
  <c r="I107" i="7" s="1"/>
  <c r="I104" i="7"/>
  <c r="I100" i="7"/>
  <c r="I95" i="7"/>
  <c r="I86" i="7"/>
  <c r="I82" i="7"/>
  <c r="I65" i="7"/>
  <c r="I55" i="7"/>
  <c r="I48" i="7"/>
  <c r="I43" i="7"/>
  <c r="I40" i="7"/>
  <c r="I21" i="7"/>
  <c r="I11" i="7"/>
  <c r="I105" i="3"/>
  <c r="I96" i="3"/>
  <c r="I94" i="3"/>
  <c r="I76" i="3"/>
  <c r="I73" i="3"/>
  <c r="I72" i="3"/>
  <c r="K68" i="3"/>
  <c r="I63" i="3"/>
  <c r="I62" i="3"/>
  <c r="I55" i="3"/>
  <c r="I53" i="3"/>
  <c r="I48" i="3"/>
  <c r="I34" i="3"/>
  <c r="I17" i="3"/>
  <c r="I15" i="3"/>
  <c r="I12" i="3"/>
  <c r="F66" i="3"/>
  <c r="G66" i="3"/>
  <c r="J66" i="3"/>
  <c r="F96" i="3"/>
  <c r="G96" i="3"/>
  <c r="E96" i="3"/>
  <c r="H96" i="3"/>
  <c r="F40" i="7"/>
  <c r="F37" i="7" s="1"/>
  <c r="G40" i="7"/>
  <c r="G37" i="7" s="1"/>
  <c r="E40" i="7"/>
  <c r="E37" i="7" s="1"/>
  <c r="J96" i="3" l="1"/>
  <c r="I147" i="7"/>
  <c r="K147" i="7" s="1"/>
  <c r="K148" i="7"/>
  <c r="I139" i="7"/>
  <c r="K139" i="7" s="1"/>
  <c r="K140" i="7"/>
  <c r="K96" i="3"/>
  <c r="J28" i="3"/>
  <c r="I101" i="3"/>
  <c r="K135" i="7"/>
  <c r="J20" i="3"/>
  <c r="K20" i="3"/>
  <c r="K15" i="3"/>
  <c r="K152" i="7"/>
  <c r="K145" i="7"/>
  <c r="K142" i="7"/>
  <c r="K137" i="7"/>
  <c r="K130" i="7"/>
  <c r="K120" i="7"/>
  <c r="K112" i="7"/>
  <c r="K107" i="7"/>
  <c r="K108" i="7"/>
  <c r="K104" i="7"/>
  <c r="I99" i="7"/>
  <c r="K100" i="7"/>
  <c r="K95" i="7"/>
  <c r="I85" i="7"/>
  <c r="K86" i="7"/>
  <c r="I81" i="7"/>
  <c r="K82" i="7"/>
  <c r="I64" i="7"/>
  <c r="K65" i="7"/>
  <c r="I54" i="7"/>
  <c r="K55" i="7"/>
  <c r="I47" i="7"/>
  <c r="I42" i="7" s="1"/>
  <c r="K48" i="7"/>
  <c r="K43" i="7"/>
  <c r="I37" i="7"/>
  <c r="K40" i="7"/>
  <c r="J40" i="7"/>
  <c r="I25" i="7"/>
  <c r="K26" i="7"/>
  <c r="I20" i="7"/>
  <c r="J21" i="7"/>
  <c r="K21" i="7"/>
  <c r="I10" i="7"/>
  <c r="K11" i="7"/>
  <c r="I57" i="3"/>
  <c r="I119" i="7"/>
  <c r="I93" i="7" s="1"/>
  <c r="I92" i="7" s="1"/>
  <c r="I144" i="7"/>
  <c r="I70" i="3"/>
  <c r="I44" i="3"/>
  <c r="I25" i="3"/>
  <c r="I151" i="7"/>
  <c r="I111" i="7"/>
  <c r="I103" i="7"/>
  <c r="I94" i="7"/>
  <c r="I90" i="3"/>
  <c r="I33" i="3"/>
  <c r="I80" i="3"/>
  <c r="I129" i="7"/>
  <c r="I134" i="7"/>
  <c r="J25" i="3" l="1"/>
  <c r="K151" i="7"/>
  <c r="K144" i="7"/>
  <c r="K134" i="7"/>
  <c r="K129" i="7"/>
  <c r="K119" i="7"/>
  <c r="K111" i="7"/>
  <c r="K103" i="7"/>
  <c r="K99" i="7"/>
  <c r="K94" i="7"/>
  <c r="I84" i="7"/>
  <c r="K85" i="7"/>
  <c r="I80" i="7"/>
  <c r="K81" i="7"/>
  <c r="K64" i="7"/>
  <c r="K53" i="7"/>
  <c r="K54" i="7"/>
  <c r="K47" i="7"/>
  <c r="K42" i="7"/>
  <c r="F46" i="5"/>
  <c r="J37" i="7"/>
  <c r="G46" i="5" s="1"/>
  <c r="K37" i="7"/>
  <c r="I24" i="7"/>
  <c r="K25" i="7"/>
  <c r="I19" i="7"/>
  <c r="K20" i="7"/>
  <c r="I9" i="7"/>
  <c r="K10" i="7"/>
  <c r="I24" i="3"/>
  <c r="I11" i="3" s="1"/>
  <c r="I150" i="7"/>
  <c r="I100" i="3"/>
  <c r="I43" i="3"/>
  <c r="F12" i="3"/>
  <c r="G12" i="3"/>
  <c r="H12" i="3"/>
  <c r="K12" i="3" s="1"/>
  <c r="E12" i="3"/>
  <c r="J12" i="3" s="1"/>
  <c r="F17" i="3"/>
  <c r="G17" i="3"/>
  <c r="H17" i="3"/>
  <c r="E17" i="3"/>
  <c r="J17" i="3" s="1"/>
  <c r="F15" i="3"/>
  <c r="G15" i="3"/>
  <c r="H15" i="3"/>
  <c r="E15" i="3"/>
  <c r="J15" i="3" s="1"/>
  <c r="F34" i="3"/>
  <c r="F33" i="3" s="1"/>
  <c r="G34" i="3"/>
  <c r="G33" i="3" s="1"/>
  <c r="H34" i="3"/>
  <c r="E34" i="3"/>
  <c r="F105" i="3"/>
  <c r="F101" i="3" s="1"/>
  <c r="G105" i="3"/>
  <c r="G101" i="3" s="1"/>
  <c r="H105" i="3"/>
  <c r="K105" i="3" s="1"/>
  <c r="E105" i="3"/>
  <c r="J105" i="3" s="1"/>
  <c r="F94" i="3"/>
  <c r="F90" i="3" s="1"/>
  <c r="G94" i="3"/>
  <c r="G90" i="3" s="1"/>
  <c r="H94" i="3"/>
  <c r="K94" i="3" s="1"/>
  <c r="E94" i="3"/>
  <c r="J94" i="3" s="1"/>
  <c r="F80" i="3"/>
  <c r="G80" i="3"/>
  <c r="F76" i="3"/>
  <c r="G76" i="3"/>
  <c r="H76" i="3"/>
  <c r="K76" i="3" s="1"/>
  <c r="E76" i="3"/>
  <c r="J76" i="3" s="1"/>
  <c r="F73" i="3"/>
  <c r="G73" i="3"/>
  <c r="H73" i="3"/>
  <c r="K73" i="3" s="1"/>
  <c r="E73" i="3"/>
  <c r="J73" i="3" s="1"/>
  <c r="F72" i="3"/>
  <c r="G72" i="3"/>
  <c r="H72" i="3"/>
  <c r="K72" i="3" s="1"/>
  <c r="E72" i="3"/>
  <c r="J72" i="3" s="1"/>
  <c r="F68" i="3"/>
  <c r="G68" i="3"/>
  <c r="E68" i="3"/>
  <c r="J68" i="3" s="1"/>
  <c r="F65" i="3"/>
  <c r="G65" i="3"/>
  <c r="K65" i="3"/>
  <c r="E65" i="3"/>
  <c r="J65" i="3" s="1"/>
  <c r="F63" i="3"/>
  <c r="G63" i="3"/>
  <c r="H63" i="3"/>
  <c r="K63" i="3" s="1"/>
  <c r="E63" i="3"/>
  <c r="J63" i="3" s="1"/>
  <c r="F62" i="3"/>
  <c r="G62" i="3"/>
  <c r="K62" i="3"/>
  <c r="E62" i="3"/>
  <c r="J62" i="3" s="1"/>
  <c r="F55" i="3"/>
  <c r="G55" i="3"/>
  <c r="H55" i="3"/>
  <c r="K55" i="3" s="1"/>
  <c r="E55" i="3"/>
  <c r="J55" i="3" s="1"/>
  <c r="F53" i="3"/>
  <c r="G53" i="3"/>
  <c r="H53" i="3"/>
  <c r="K53" i="3" s="1"/>
  <c r="E53" i="3"/>
  <c r="J53" i="3" s="1"/>
  <c r="F48" i="3"/>
  <c r="G48" i="3"/>
  <c r="H48" i="3"/>
  <c r="K48" i="3" s="1"/>
  <c r="E48" i="3"/>
  <c r="J48" i="3" s="1"/>
  <c r="K8" i="7" l="1"/>
  <c r="K150" i="7"/>
  <c r="K126" i="7"/>
  <c r="K93" i="7"/>
  <c r="K84" i="7"/>
  <c r="K80" i="7"/>
  <c r="K24" i="7"/>
  <c r="K19" i="7"/>
  <c r="K9" i="7"/>
  <c r="E70" i="3"/>
  <c r="J70" i="3" s="1"/>
  <c r="G24" i="3"/>
  <c r="H70" i="3"/>
  <c r="K70" i="3" s="1"/>
  <c r="F70" i="3"/>
  <c r="G70" i="3"/>
  <c r="K57" i="3"/>
  <c r="G57" i="3"/>
  <c r="E44" i="3"/>
  <c r="J44" i="3" s="1"/>
  <c r="F44" i="3"/>
  <c r="F57" i="3"/>
  <c r="E101" i="3"/>
  <c r="J101" i="3" s="1"/>
  <c r="E57" i="3"/>
  <c r="J57" i="3" s="1"/>
  <c r="K44" i="3"/>
  <c r="G44" i="3"/>
  <c r="K101" i="3"/>
  <c r="H25" i="3"/>
  <c r="K25" i="3" s="1"/>
  <c r="K28" i="3"/>
  <c r="J17" i="1"/>
  <c r="H26" i="3"/>
  <c r="K26" i="3" s="1"/>
  <c r="H90" i="3"/>
  <c r="K90" i="3" s="1"/>
  <c r="J21" i="1"/>
  <c r="I112" i="3"/>
  <c r="J20" i="1"/>
  <c r="E80" i="3"/>
  <c r="J80" i="3" s="1"/>
  <c r="E33" i="3"/>
  <c r="H80" i="3"/>
  <c r="K80" i="3" s="1"/>
  <c r="E90" i="3"/>
  <c r="J90" i="3" s="1"/>
  <c r="H33" i="3"/>
  <c r="F100" i="3"/>
  <c r="G21" i="1" s="1"/>
  <c r="G100" i="3"/>
  <c r="H21" i="1" s="1"/>
  <c r="I7" i="7" l="1"/>
  <c r="F40" i="5" s="1"/>
  <c r="F41" i="5" s="1"/>
  <c r="J16" i="1"/>
  <c r="K92" i="7"/>
  <c r="F24" i="3"/>
  <c r="E24" i="3"/>
  <c r="J24" i="3" s="1"/>
  <c r="H24" i="3"/>
  <c r="K24" i="3" s="1"/>
  <c r="J19" i="1"/>
  <c r="E100" i="3"/>
  <c r="J100" i="3" s="1"/>
  <c r="H100" i="3"/>
  <c r="K100" i="3" s="1"/>
  <c r="E43" i="3"/>
  <c r="J43" i="3" s="1"/>
  <c r="F43" i="3"/>
  <c r="G20" i="1" s="1"/>
  <c r="H43" i="3"/>
  <c r="K43" i="3" s="1"/>
  <c r="G86" i="7"/>
  <c r="G85" i="7" s="1"/>
  <c r="G84" i="7" s="1"/>
  <c r="F86" i="7"/>
  <c r="F85" i="7" s="1"/>
  <c r="F84" i="7" s="1"/>
  <c r="E86" i="7"/>
  <c r="J86" i="7" s="1"/>
  <c r="G82" i="7"/>
  <c r="G81" i="7" s="1"/>
  <c r="G80" i="7" s="1"/>
  <c r="F82" i="7"/>
  <c r="F81" i="7" s="1"/>
  <c r="F80" i="7" s="1"/>
  <c r="E82" i="7"/>
  <c r="J82" i="7" s="1"/>
  <c r="G142" i="7"/>
  <c r="F142" i="7"/>
  <c r="E142" i="7"/>
  <c r="J142" i="7" s="1"/>
  <c r="F145" i="7"/>
  <c r="F144" i="7" s="1"/>
  <c r="G145" i="7"/>
  <c r="G144" i="7" s="1"/>
  <c r="E145" i="7"/>
  <c r="J145" i="7" s="1"/>
  <c r="G152" i="7"/>
  <c r="G151" i="7" s="1"/>
  <c r="G150" i="7" s="1"/>
  <c r="F152" i="7"/>
  <c r="F151" i="7" s="1"/>
  <c r="F150" i="7" s="1"/>
  <c r="E152" i="7"/>
  <c r="J152" i="7" s="1"/>
  <c r="F148" i="7"/>
  <c r="F147" i="7" s="1"/>
  <c r="G148" i="7"/>
  <c r="G147" i="7" s="1"/>
  <c r="E148" i="7"/>
  <c r="J148" i="7" s="1"/>
  <c r="F140" i="7"/>
  <c r="G140" i="7"/>
  <c r="E140" i="7"/>
  <c r="J140" i="7" s="1"/>
  <c r="F135" i="7"/>
  <c r="G135" i="7"/>
  <c r="E135" i="7"/>
  <c r="J135" i="7" s="1"/>
  <c r="F137" i="7"/>
  <c r="G137" i="7"/>
  <c r="E137" i="7"/>
  <c r="J137" i="7" s="1"/>
  <c r="G132" i="7"/>
  <c r="E132" i="7"/>
  <c r="J132" i="7" s="1"/>
  <c r="F130" i="7"/>
  <c r="G130" i="7"/>
  <c r="E130" i="7"/>
  <c r="J130" i="7" s="1"/>
  <c r="F112" i="7"/>
  <c r="F111" i="7" s="1"/>
  <c r="G112" i="7"/>
  <c r="G111" i="7" s="1"/>
  <c r="E112" i="7"/>
  <c r="J112" i="7" s="1"/>
  <c r="F95" i="7"/>
  <c r="G95" i="7"/>
  <c r="E95" i="7"/>
  <c r="J95" i="7" s="1"/>
  <c r="G100" i="7"/>
  <c r="G99" i="7" s="1"/>
  <c r="F100" i="7"/>
  <c r="F99" i="7" s="1"/>
  <c r="E100" i="7"/>
  <c r="J100" i="7" s="1"/>
  <c r="G120" i="7"/>
  <c r="G119" i="7" s="1"/>
  <c r="F120" i="7"/>
  <c r="F119" i="7" s="1"/>
  <c r="E120" i="7"/>
  <c r="J120" i="7" s="1"/>
  <c r="F11" i="5" l="1"/>
  <c r="G139" i="7"/>
  <c r="F139" i="7"/>
  <c r="F134" i="7"/>
  <c r="E151" i="7"/>
  <c r="E147" i="7"/>
  <c r="J147" i="7" s="1"/>
  <c r="E144" i="7"/>
  <c r="J144" i="7" s="1"/>
  <c r="G129" i="7"/>
  <c r="F129" i="7"/>
  <c r="E119" i="7"/>
  <c r="J119" i="7" s="1"/>
  <c r="E111" i="7"/>
  <c r="J111" i="7" s="1"/>
  <c r="E99" i="7"/>
  <c r="J99" i="7" s="1"/>
  <c r="E94" i="7"/>
  <c r="J94" i="7" s="1"/>
  <c r="E85" i="7"/>
  <c r="J85" i="7" s="1"/>
  <c r="E81" i="7"/>
  <c r="J81" i="7" s="1"/>
  <c r="F112" i="3"/>
  <c r="F21" i="1"/>
  <c r="K21" i="1" s="1"/>
  <c r="J22" i="1"/>
  <c r="I21" i="1"/>
  <c r="L21" i="1" s="1"/>
  <c r="G112" i="3"/>
  <c r="H20" i="1"/>
  <c r="H112" i="3"/>
  <c r="K112" i="3" s="1"/>
  <c r="I20" i="1"/>
  <c r="L20" i="1" s="1"/>
  <c r="E112" i="3"/>
  <c r="J112" i="3" s="1"/>
  <c r="F20" i="1"/>
  <c r="K20" i="1" s="1"/>
  <c r="E139" i="7"/>
  <c r="J139" i="7" s="1"/>
  <c r="E134" i="7"/>
  <c r="J134" i="7" s="1"/>
  <c r="G134" i="7"/>
  <c r="E129" i="7"/>
  <c r="J129" i="7" s="1"/>
  <c r="G108" i="7"/>
  <c r="G107" i="7" s="1"/>
  <c r="F108" i="7"/>
  <c r="F107" i="7" s="1"/>
  <c r="E108" i="7"/>
  <c r="J108" i="7" s="1"/>
  <c r="G104" i="7"/>
  <c r="G103" i="7" s="1"/>
  <c r="F104" i="7"/>
  <c r="F103" i="7" s="1"/>
  <c r="E104" i="7"/>
  <c r="J104" i="7" s="1"/>
  <c r="G94" i="7"/>
  <c r="G93" i="7" s="1"/>
  <c r="F94" i="7"/>
  <c r="G65" i="7"/>
  <c r="G64" i="7" s="1"/>
  <c r="F65" i="7"/>
  <c r="F64" i="7" s="1"/>
  <c r="E65" i="7"/>
  <c r="J65" i="7" s="1"/>
  <c r="G48" i="7"/>
  <c r="G47" i="7" s="1"/>
  <c r="F48" i="7"/>
  <c r="F47" i="7" s="1"/>
  <c r="E48" i="7"/>
  <c r="J48" i="7" s="1"/>
  <c r="G55" i="7"/>
  <c r="G54" i="7" s="1"/>
  <c r="F55" i="7"/>
  <c r="F54" i="7" s="1"/>
  <c r="E55" i="7"/>
  <c r="J55" i="7" s="1"/>
  <c r="G44" i="7"/>
  <c r="G43" i="7" s="1"/>
  <c r="F43" i="7"/>
  <c r="E44" i="7"/>
  <c r="J44" i="7" s="1"/>
  <c r="D46" i="5"/>
  <c r="C46" i="5"/>
  <c r="G26" i="7"/>
  <c r="G25" i="7" s="1"/>
  <c r="G24" i="7" s="1"/>
  <c r="F26" i="7"/>
  <c r="F25" i="7" s="1"/>
  <c r="F24" i="7" s="1"/>
  <c r="E26" i="7"/>
  <c r="J26" i="7" s="1"/>
  <c r="G21" i="7"/>
  <c r="G20" i="7" s="1"/>
  <c r="G19" i="7" s="1"/>
  <c r="F21" i="7"/>
  <c r="F20" i="7" s="1"/>
  <c r="F19" i="7" s="1"/>
  <c r="F11" i="7"/>
  <c r="F10" i="7" s="1"/>
  <c r="F9" i="7" s="1"/>
  <c r="G11" i="7"/>
  <c r="G10" i="7" s="1"/>
  <c r="G9" i="7" s="1"/>
  <c r="E11" i="7"/>
  <c r="J11" i="7" s="1"/>
  <c r="J31" i="1" l="1"/>
  <c r="J38" i="1" s="1"/>
  <c r="E150" i="7"/>
  <c r="J150" i="7" s="1"/>
  <c r="J151" i="7"/>
  <c r="F30" i="3"/>
  <c r="F11" i="3" s="1"/>
  <c r="G17" i="1" s="1"/>
  <c r="G16" i="1" s="1"/>
  <c r="F126" i="7"/>
  <c r="G53" i="7"/>
  <c r="F53" i="7"/>
  <c r="E64" i="7"/>
  <c r="J64" i="7" s="1"/>
  <c r="E54" i="7"/>
  <c r="J54" i="7" s="1"/>
  <c r="G126" i="7"/>
  <c r="E126" i="7"/>
  <c r="J126" i="7" s="1"/>
  <c r="E107" i="7"/>
  <c r="J107" i="7" s="1"/>
  <c r="E103" i="7"/>
  <c r="J103" i="7" s="1"/>
  <c r="E84" i="7"/>
  <c r="J84" i="7" s="1"/>
  <c r="G42" i="7"/>
  <c r="F42" i="7"/>
  <c r="E47" i="7"/>
  <c r="J47" i="7" s="1"/>
  <c r="E43" i="7"/>
  <c r="J43" i="7" s="1"/>
  <c r="E80" i="7"/>
  <c r="J80" i="7" s="1"/>
  <c r="E25" i="7"/>
  <c r="J25" i="7" s="1"/>
  <c r="E20" i="7"/>
  <c r="J20" i="7" s="1"/>
  <c r="E10" i="7"/>
  <c r="F93" i="7"/>
  <c r="F92" i="7" s="1"/>
  <c r="H19" i="1"/>
  <c r="H30" i="1"/>
  <c r="F48" i="1"/>
  <c r="G45" i="1" s="1"/>
  <c r="G48" i="1" s="1"/>
  <c r="I30" i="1"/>
  <c r="G30" i="1"/>
  <c r="F30" i="1"/>
  <c r="I19" i="1"/>
  <c r="L19" i="1" s="1"/>
  <c r="G19" i="1"/>
  <c r="F19" i="1"/>
  <c r="K19" i="1" s="1"/>
  <c r="K38" i="1" l="1"/>
  <c r="E9" i="7"/>
  <c r="J10" i="7"/>
  <c r="F8" i="7"/>
  <c r="G22" i="1"/>
  <c r="G31" i="1" s="1"/>
  <c r="G38" i="1" s="1"/>
  <c r="G39" i="1" s="1"/>
  <c r="H11" i="3"/>
  <c r="E46" i="5"/>
  <c r="H46" i="5" s="1"/>
  <c r="E53" i="7"/>
  <c r="J53" i="7" s="1"/>
  <c r="E93" i="7"/>
  <c r="J93" i="7" s="1"/>
  <c r="E42" i="7"/>
  <c r="J42" i="7" s="1"/>
  <c r="E24" i="7"/>
  <c r="J24" i="7" s="1"/>
  <c r="E19" i="7"/>
  <c r="J19" i="7" s="1"/>
  <c r="I45" i="1"/>
  <c r="I48" i="1" s="1"/>
  <c r="H45" i="1"/>
  <c r="H48" i="1" s="1"/>
  <c r="J9" i="7" l="1"/>
  <c r="E8" i="7"/>
  <c r="J8" i="7" s="1"/>
  <c r="E11" i="3"/>
  <c r="J30" i="3"/>
  <c r="I17" i="1"/>
  <c r="K11" i="3"/>
  <c r="G7" i="7"/>
  <c r="D40" i="5" s="1"/>
  <c r="D41" i="5" s="1"/>
  <c r="F7" i="7"/>
  <c r="C40" i="5" s="1"/>
  <c r="C41" i="5" s="1"/>
  <c r="B46" i="5"/>
  <c r="J92" i="7"/>
  <c r="I16" i="1" l="1"/>
  <c r="L17" i="1"/>
  <c r="F17" i="1"/>
  <c r="J11" i="3"/>
  <c r="C11" i="5"/>
  <c r="D11" i="5"/>
  <c r="E7" i="7"/>
  <c r="J7" i="7" s="1"/>
  <c r="G40" i="5" s="1"/>
  <c r="H7" i="7"/>
  <c r="K7" i="7" s="1"/>
  <c r="I22" i="1" l="1"/>
  <c r="L16" i="1"/>
  <c r="F16" i="1"/>
  <c r="K17" i="1"/>
  <c r="G11" i="5"/>
  <c r="G41" i="5"/>
  <c r="B40" i="5"/>
  <c r="E40" i="5"/>
  <c r="H40" i="5" s="1"/>
  <c r="L22" i="1" l="1"/>
  <c r="I31" i="1"/>
  <c r="I38" i="1" s="1"/>
  <c r="K16" i="1"/>
  <c r="F22" i="1"/>
  <c r="K22" i="1" s="1"/>
  <c r="B41" i="5"/>
  <c r="B11" i="5"/>
  <c r="E41" i="5"/>
  <c r="H41" i="5" s="1"/>
  <c r="E11" i="5"/>
  <c r="H11" i="5" s="1"/>
  <c r="G20" i="3"/>
  <c r="I39" i="1" l="1"/>
  <c r="L39" i="1" s="1"/>
  <c r="L38" i="1"/>
  <c r="H17" i="1"/>
  <c r="H16" i="1" s="1"/>
  <c r="H22" i="1" s="1"/>
  <c r="H31" i="1" s="1"/>
  <c r="H38" i="1" s="1"/>
  <c r="H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OS.BV.70</author>
  </authors>
  <commentList>
    <comment ref="H37" authorId="0" shapeId="0" xr:uid="{E59B1A98-3F89-43BD-B41D-F5BC6DF39FC0}">
      <text>
        <r>
          <rPr>
            <b/>
            <sz val="9"/>
            <color indexed="81"/>
            <rFont val="Segoe UI"/>
            <charset val="1"/>
          </rPr>
          <t>OS.BV.70:</t>
        </r>
        <r>
          <rPr>
            <sz val="9"/>
            <color indexed="81"/>
            <rFont val="Segoe UI"/>
            <charset val="1"/>
          </rPr>
          <t xml:space="preserve">
ovdje upiši podatak iz tablice od SDŽ REZULTAT POSL.</t>
        </r>
      </text>
    </comment>
  </commentList>
</comments>
</file>

<file path=xl/sharedStrings.xml><?xml version="1.0" encoding="utf-8"?>
<sst xmlns="http://schemas.openxmlformats.org/spreadsheetml/2006/main" count="589" uniqueCount="217">
  <si>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</si>
  <si>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</si>
  <si>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</si>
  <si>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</si>
  <si>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</si>
  <si>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</si>
  <si>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</si>
  <si>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</si>
  <si>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</si>
  <si>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</si>
  <si>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</si>
  <si>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</si>
  <si>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</si>
  <si>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</si>
  <si>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</si>
  <si>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</si>
  <si>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</si>
  <si>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</si>
  <si>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</si>
  <si>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</si>
  <si>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</si>
  <si>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</si>
  <si>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</si>
  <si>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</si>
  <si>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</si>
  <si>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</si>
  <si>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</si>
  <si>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</si>
  <si>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</si>
  <si>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</si>
  <si>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</si>
  <si>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</si>
  <si>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</si>
  <si>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</si>
  <si>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</si>
  <si>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</si>
  <si>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…</t>
  </si>
  <si>
    <t>Rashodi za nabavu proizvedene dugotrajne imovine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</si>
  <si>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</si>
  <si>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</si>
  <si>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</si>
  <si>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</si>
  <si>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</si>
  <si>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</si>
  <si>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</si>
  <si>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</si>
  <si>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</si>
  <si>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</si>
  <si>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</si>
  <si>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</si>
  <si>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</si>
  <si>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</si>
  <si>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</si>
  <si>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</si>
  <si>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</si>
  <si>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</si>
  <si>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</si>
  <si>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</si>
  <si>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</si>
  <si>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</si>
  <si>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</si>
  <si>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</si>
  <si>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</si>
  <si>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</si>
  <si>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</si>
  <si>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</si>
  <si>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</si>
  <si>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</si>
  <si>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</si>
  <si>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</si>
  <si>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</si>
  <si>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</si>
  <si>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</si>
  <si>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</si>
  <si>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</si>
  <si>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</si>
  <si>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</si>
  <si>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</si>
  <si>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</si>
  <si>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</si>
  <si>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</si>
  <si>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</si>
  <si>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</si>
  <si>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</si>
  <si>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</si>
  <si>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</si>
  <si>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</si>
  <si>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</si>
  <si>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</si>
  <si>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</si>
  <si>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</si>
  <si>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</si>
  <si>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</si>
  <si>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</si>
  <si>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</si>
  <si>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</si>
  <si>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</si>
  <si>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</si>
  <si>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</si>
  <si>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</si>
  <si>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</si>
  <si>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</si>
  <si>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</si>
  <si>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</si>
  <si>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</si>
  <si>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</si>
  <si>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</si>
  <si>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</si>
  <si>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</si>
  <si>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</si>
  <si>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</si>
  <si>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</si>
  <si>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</si>
  <si>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</si>
  <si>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</si>
  <si>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</si>
  <si>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</si>
  <si>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</si>
  <si>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</si>
  <si>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</si>
  <si>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</si>
  <si>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4001</t>
  </si>
  <si>
    <t>Razvoj odgojno obrazovnog sustava</t>
  </si>
  <si>
    <t>Izvor financiranja 1.1.1.</t>
  </si>
  <si>
    <t>Aktivnost A400104</t>
  </si>
  <si>
    <t>E - škole</t>
  </si>
  <si>
    <t>Aktivnost A400115</t>
  </si>
  <si>
    <t>Osobni pomoćnici i pomoćnici u nastavi</t>
  </si>
  <si>
    <t>Aktivnost T400110</t>
  </si>
  <si>
    <t>Financiranje troškova prehrane za  učenike OŠ</t>
  </si>
  <si>
    <t>Aktivnost T400121</t>
  </si>
  <si>
    <t>Aktivnost T400122</t>
  </si>
  <si>
    <t>Učimo zajedno VI</t>
  </si>
  <si>
    <t>Učimo zajedno VII</t>
  </si>
  <si>
    <t>Izvor financiranja 4.4.1.</t>
  </si>
  <si>
    <t>Prihodi za posebne namjene-Decentralizacija</t>
  </si>
  <si>
    <t>Izvor financiranja 5.3.1.</t>
  </si>
  <si>
    <t>Pomoći EU</t>
  </si>
  <si>
    <t>PROGRAM 4030</t>
  </si>
  <si>
    <t>Osnovnoškolsko obrazovanje</t>
  </si>
  <si>
    <t>Izvor financiranja 3.2.1.</t>
  </si>
  <si>
    <t>Izvor financiranja 5.4.1.</t>
  </si>
  <si>
    <t>Pomoći PK</t>
  </si>
  <si>
    <t>Aktivnost A403001</t>
  </si>
  <si>
    <t>Rashodi djelatnosti</t>
  </si>
  <si>
    <t>Izvor financiranja 6.2.1.</t>
  </si>
  <si>
    <t>Donacije PK</t>
  </si>
  <si>
    <t>Izvor financiranja 3.2.2.</t>
  </si>
  <si>
    <t>Naknade građanima</t>
  </si>
  <si>
    <t>Rashodi za nabavu proiz. dug.im.</t>
  </si>
  <si>
    <t>Rashodi za nabavu nefin. imovine</t>
  </si>
  <si>
    <t>Aktivnost A403004</t>
  </si>
  <si>
    <t>Prijevoz učenika osnovnih škola</t>
  </si>
  <si>
    <t>Aktivnost A403002</t>
  </si>
  <si>
    <t>Izgradnja i uređenje objekata te nabava i održavanje opreme</t>
  </si>
  <si>
    <t>Aktivnost T400111</t>
  </si>
  <si>
    <t>Opskrba školskih ustanova higijenskim potrep. za učenice</t>
  </si>
  <si>
    <t>Školski medni dan</t>
  </si>
  <si>
    <t>Izvor financiranja 5.1.1.</t>
  </si>
  <si>
    <t xml:space="preserve">Pomoći </t>
  </si>
  <si>
    <t>5.1.</t>
  </si>
  <si>
    <t>Pomoći</t>
  </si>
  <si>
    <t>Naknade građanima i kućanstvima</t>
  </si>
  <si>
    <t>UKUPNO:</t>
  </si>
  <si>
    <t>Pomoći iz inoz. i od subjekata unutar općeg proračuna</t>
  </si>
  <si>
    <t>Prihodi iz nadležnog pror. i od HZZO-a temeljem ug. obveza</t>
  </si>
  <si>
    <t>Prihodi od upr. i adm. pristojbi, po propisima i naknada</t>
  </si>
  <si>
    <t>Prihodi od prodaje proizvoda i robe te pruženih usluga</t>
  </si>
  <si>
    <t>Kazne, upravne mjere i ostali prihodi</t>
  </si>
  <si>
    <t>Vlastiti prihodi PK - preneseni</t>
  </si>
  <si>
    <t>Aktivnost T400101</t>
  </si>
  <si>
    <t>3.2.2.</t>
  </si>
  <si>
    <t>Pomoći EU - prenesena sredstva</t>
  </si>
  <si>
    <t>Rashodi za zaposelne</t>
  </si>
  <si>
    <t>Opći prihodi i primici - prenesena sredstva</t>
  </si>
  <si>
    <t>Pomoći EU - prenesena sredstava</t>
  </si>
  <si>
    <t>Izvor financiranja 5.3.2.</t>
  </si>
  <si>
    <t>Nabava udžbenika i drugih obrazovnih materijala</t>
  </si>
  <si>
    <t>Aktivnost A400118</t>
  </si>
  <si>
    <t>5.3.2.</t>
  </si>
  <si>
    <t>00403 Ustanove u osnovnom školstvu</t>
  </si>
  <si>
    <t>12315 OŠ dr. Franje Tuđmana Brela</t>
  </si>
  <si>
    <t>Aktivnost T400140</t>
  </si>
  <si>
    <t>Erasmus+</t>
  </si>
  <si>
    <t>Izvor financiranja 5.5.1.</t>
  </si>
  <si>
    <t>Izvor financiranja 5.5.2.</t>
  </si>
  <si>
    <t>Pomoći EU za PK - prenesena sredstva</t>
  </si>
  <si>
    <t>Izvor financiranja 4.8.2.</t>
  </si>
  <si>
    <t>Prihodi za posebne namjene PK-prenesena sredstva</t>
  </si>
  <si>
    <t>Izvor financiranja 6.2.2.</t>
  </si>
  <si>
    <t>Donacije PK-prenesena sredstva</t>
  </si>
  <si>
    <t>Aktivnost A400103</t>
  </si>
  <si>
    <t xml:space="preserve">Natjecanja, manifestacije i ostalo </t>
  </si>
  <si>
    <t>Kapitalni projekt K400105</t>
  </si>
  <si>
    <t>Jadranski RZC STEM</t>
  </si>
  <si>
    <t>Izvor financiranja 5.4.2.</t>
  </si>
  <si>
    <t>Pomoći PK - prenesena sredstva</t>
  </si>
  <si>
    <t>Indeks</t>
  </si>
  <si>
    <t>7 (6/2)</t>
  </si>
  <si>
    <t>8 (7/3)</t>
  </si>
  <si>
    <t>9 (7/6)</t>
  </si>
  <si>
    <t>8 (6/5)</t>
  </si>
  <si>
    <t>OŠ DR. FRANJE TUĐMANA BRELA</t>
  </si>
  <si>
    <t>Sv. Jurja 1, 21322 Brela</t>
  </si>
  <si>
    <t>GODIŠNJE IZVRŠENJE FINANCIJSKOG PLANA PRORAČUNSKOG KORISNIKA JEDINICE LOKALNE I PODRUČNE (REGIONALNE) SAMOUPRAVE ZA 2025. GODINU</t>
  </si>
  <si>
    <t>Izvršenje 2024.</t>
  </si>
  <si>
    <t>Plan 2025.</t>
  </si>
  <si>
    <t>1. Rebalans 2025.</t>
  </si>
  <si>
    <t>2. Rebalans 2025.</t>
  </si>
  <si>
    <t>Godišnje izvršenje 2025.</t>
  </si>
  <si>
    <t>Pomoći PK- prenesena sredstva</t>
  </si>
  <si>
    <t>Pomoći EU- prenesena sredstva</t>
  </si>
  <si>
    <t>Izvor financiranja 5.1.2.</t>
  </si>
  <si>
    <t>Pomoći- prenesena sredstva</t>
  </si>
  <si>
    <t>Aktivnost A400125</t>
  </si>
  <si>
    <t>Knjižnična građa u školskim knjižnicama</t>
  </si>
  <si>
    <t>Na temelju članka 86. Zakona o proračunu (NN 87/08, 136/12, 15/15.), Pravilnika o polugodišnjem i godišnjem izvještaju o izvršenju Proračuna (NN 24/13. i 102/17, 01/20) te Statuta OŠ dr. Franje Tuđmana Brela, Školski odbor na sjednici održanoj 05.03.2026. usvaja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</si>
</sst>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color indexed="8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3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6" fillId="2" borderId="3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19" fillId="0" borderId="3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/>
    <xf numFmtId="0" fontId="0" fillId="0" borderId="3" xfId="0" applyBorder="1"/>
    <xf numFmtId="0" fontId="22" fillId="0" borderId="3" xfId="1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right" vertical="center" wrapText="1"/>
    </xf>
    <xf numFmtId="4" fontId="21" fillId="0" borderId="3" xfId="1" applyNumberFormat="1" applyFont="1" applyFill="1" applyBorder="1" applyAlignment="1" applyProtection="1">
      <alignment horizontal="right" vertical="center" wrapText="1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Border="1" applyAlignment="1">
      <alignment vertical="center"/>
    </xf>
    <xf numFmtId="4" fontId="8" fillId="2" borderId="3" xfId="0" quotePrefix="1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/>
    </xf>
    <xf numFmtId="4" fontId="26" fillId="2" borderId="3" xfId="0" quotePrefix="1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9" fillId="0" borderId="3" xfId="1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righ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 applyProtection="1">
      <alignment horizontal="right" vertical="center" wrapText="1"/>
    </xf>
    <xf numFmtId="0" fontId="27" fillId="4" borderId="4" xfId="0" applyNumberFormat="1" applyFont="1" applyFill="1" applyBorder="1" applyAlignment="1" applyProtection="1">
      <alignment horizontal="left" vertical="center" wrapText="1"/>
    </xf>
    <xf numFmtId="4" fontId="16" fillId="4" borderId="4" xfId="0" applyNumberFormat="1" applyFont="1" applyFill="1" applyBorder="1" applyAlignment="1" applyProtection="1">
      <alignment horizontal="righ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16" fontId="9" fillId="2" borderId="3" xfId="0" applyNumberFormat="1" applyFont="1" applyFill="1" applyBorder="1" applyAlignment="1" applyProtection="1">
      <alignment horizontal="left" vertical="center" wrapText="1"/>
    </xf>
    <xf numFmtId="16" fontId="9" fillId="2" borderId="3" xfId="0" quotePrefix="1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0" fillId="4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30" fillId="4" borderId="3" xfId="0" applyFont="1" applyFill="1" applyBorder="1" applyAlignment="1">
      <alignment horizontal="center"/>
    </xf>
    <xf numFmtId="2" fontId="30" fillId="4" borderId="3" xfId="0" applyNumberFormat="1" applyFont="1" applyFill="1" applyBorder="1"/>
    <xf numFmtId="0" fontId="30" fillId="4" borderId="3" xfId="0" applyFont="1" applyFill="1" applyBorder="1" applyAlignment="1">
      <alignment horizontal="center" vertical="center"/>
    </xf>
    <xf numFmtId="2" fontId="30" fillId="0" borderId="3" xfId="0" applyNumberFormat="1" applyFont="1" applyBorder="1"/>
    <xf numFmtId="2" fontId="20" fillId="0" borderId="3" xfId="0" applyNumberFormat="1" applyFont="1" applyBorder="1"/>
    <xf numFmtId="2" fontId="17" fillId="0" borderId="3" xfId="0" applyNumberFormat="1" applyFont="1" applyBorder="1"/>
    <xf numFmtId="0" fontId="0" fillId="0" borderId="3" xfId="0" applyFont="1" applyBorder="1"/>
    <xf numFmtId="4" fontId="6" fillId="4" borderId="4" xfId="0" applyNumberFormat="1" applyFont="1" applyFill="1" applyBorder="1" applyAlignment="1" applyProtection="1">
      <alignment horizontal="right" wrapText="1"/>
    </xf>
    <xf numFmtId="4" fontId="10" fillId="0" borderId="3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>
      <alignment horizontal="right"/>
    </xf>
    <xf numFmtId="4" fontId="9" fillId="0" borderId="3" xfId="0" quotePrefix="1" applyNumberFormat="1" applyFont="1" applyFill="1" applyBorder="1" applyAlignment="1">
      <alignment horizontal="right" vertical="center"/>
    </xf>
    <xf numFmtId="4" fontId="9" fillId="0" borderId="3" xfId="0" quotePrefix="1" applyNumberFormat="1" applyFont="1" applyFill="1" applyBorder="1" applyAlignment="1">
      <alignment horizontal="right" vertical="center" wrapText="1"/>
    </xf>
    <xf numFmtId="4" fontId="26" fillId="0" borderId="3" xfId="0" quotePrefix="1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>
      <alignment horizontal="right"/>
    </xf>
    <xf numFmtId="0" fontId="0" fillId="0" borderId="0" xfId="0" applyFill="1"/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10" fillId="0" borderId="3" xfId="0" quotePrefix="1" applyNumberFormat="1" applyFont="1" applyFill="1" applyBorder="1" applyAlignment="1">
      <alignment horizontal="right" vertical="center"/>
    </xf>
    <xf numFmtId="4" fontId="16" fillId="0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 applyProtection="1">
      <alignment vertical="center" wrapText="1"/>
    </xf>
    <xf numFmtId="4" fontId="8" fillId="0" borderId="3" xfId="0" quotePrefix="1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2" fontId="30" fillId="3" borderId="3" xfId="0" applyNumberFormat="1" applyFont="1" applyFill="1" applyBorder="1"/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opLeftCell="B25" workbookViewId="0">
      <selection activeCell="J38" sqref="J38"/>
    </sheetView>
  </sheetViews>
  <sheetFormatPr defaultRowHeight="15" x14ac:dyDescent="0.25"/>
  <cols>
    <col min="5" max="7" width="25.28515625" customWidth="1"/>
    <col min="8" max="8" width="22.140625" customWidth="1"/>
    <col min="9" max="9" width="20.7109375" customWidth="1"/>
    <col min="10" max="10" width="23.28515625" bestFit="1" customWidth="1"/>
    <col min="11" max="11" width="8.7109375" customWidth="1"/>
  </cols>
  <sheetData>
    <row r="1" spans="1:12" x14ac:dyDescent="0.25">
      <c r="A1" s="171"/>
      <c r="B1" s="171"/>
      <c r="C1" s="171"/>
      <c r="D1" s="171"/>
      <c r="E1" s="171"/>
      <c r="F1" s="171"/>
    </row>
    <row r="2" spans="1:12" x14ac:dyDescent="0.25">
      <c r="A2" s="172" t="s">
        <v>202</v>
      </c>
      <c r="B2" s="172"/>
      <c r="C2" s="172"/>
      <c r="D2" s="172"/>
      <c r="E2" s="172"/>
      <c r="F2" s="172"/>
    </row>
    <row r="3" spans="1:12" x14ac:dyDescent="0.25">
      <c r="A3" s="172" t="s">
        <v>203</v>
      </c>
      <c r="B3" s="172"/>
      <c r="C3" s="172"/>
      <c r="D3" s="172"/>
      <c r="E3" s="172"/>
      <c r="F3" s="172"/>
    </row>
    <row r="4" spans="1:12" x14ac:dyDescent="0.25">
      <c r="A4" s="171"/>
      <c r="B4" s="171"/>
      <c r="C4" s="171"/>
      <c r="D4" s="171"/>
      <c r="E4" s="171"/>
      <c r="F4" s="171"/>
    </row>
    <row r="5" spans="1:12" x14ac:dyDescent="0.25">
      <c r="A5" s="173" t="s">
        <v>216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2" x14ac:dyDescent="0.25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</row>
    <row r="7" spans="1:12" ht="8.25" customHeight="1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</row>
    <row r="8" spans="1:12" ht="42" customHeight="1" x14ac:dyDescent="0.25">
      <c r="A8" s="183" t="s">
        <v>204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</row>
    <row r="9" spans="1:12" ht="9.75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2" ht="15.75" customHeight="1" x14ac:dyDescent="0.25">
      <c r="A10" s="183" t="s">
        <v>27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</row>
    <row r="11" spans="1:12" ht="6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8" customHeight="1" x14ac:dyDescent="0.25">
      <c r="A12" s="183" t="s">
        <v>33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</row>
    <row r="13" spans="1:12" ht="15" customHeight="1" x14ac:dyDescent="0.25">
      <c r="A13" s="1"/>
      <c r="B13" s="2"/>
      <c r="C13" s="2"/>
      <c r="D13" s="2"/>
      <c r="E13" s="6"/>
      <c r="F13" s="7"/>
      <c r="G13" s="7"/>
      <c r="H13" s="7"/>
      <c r="I13" s="7"/>
      <c r="J13" s="7"/>
      <c r="K13" s="7"/>
    </row>
    <row r="14" spans="1:12" ht="25.5" customHeight="1" x14ac:dyDescent="0.25">
      <c r="A14" s="28"/>
      <c r="B14" s="29"/>
      <c r="C14" s="29"/>
      <c r="D14" s="30"/>
      <c r="E14" s="31"/>
      <c r="F14" s="3" t="s">
        <v>205</v>
      </c>
      <c r="G14" s="3" t="s">
        <v>206</v>
      </c>
      <c r="H14" s="3" t="s">
        <v>207</v>
      </c>
      <c r="I14" s="3" t="s">
        <v>208</v>
      </c>
      <c r="J14" s="3" t="s">
        <v>209</v>
      </c>
      <c r="K14" s="3" t="s">
        <v>197</v>
      </c>
      <c r="L14" s="160" t="s">
        <v>197</v>
      </c>
    </row>
    <row r="15" spans="1:12" ht="15" customHeight="1" x14ac:dyDescent="0.25">
      <c r="A15" s="184">
        <v>1</v>
      </c>
      <c r="B15" s="185"/>
      <c r="C15" s="185"/>
      <c r="D15" s="185"/>
      <c r="E15" s="186"/>
      <c r="F15" s="3">
        <v>2</v>
      </c>
      <c r="G15" s="3">
        <v>3</v>
      </c>
      <c r="H15" s="3">
        <v>4</v>
      </c>
      <c r="I15" s="3">
        <v>5</v>
      </c>
      <c r="J15" s="3">
        <v>6</v>
      </c>
      <c r="K15" s="3" t="s">
        <v>198</v>
      </c>
      <c r="L15" s="160" t="s">
        <v>201</v>
      </c>
    </row>
    <row r="16" spans="1:12" ht="15" customHeight="1" x14ac:dyDescent="0.25">
      <c r="A16" s="191" t="s">
        <v>0</v>
      </c>
      <c r="B16" s="192"/>
      <c r="C16" s="192"/>
      <c r="D16" s="192"/>
      <c r="E16" s="193"/>
      <c r="F16" s="84">
        <f>F17+F18</f>
        <v>761657.55999999994</v>
      </c>
      <c r="G16" s="84">
        <f t="shared" ref="G16:J16" si="0">G17+G18</f>
        <v>656318.32999999996</v>
      </c>
      <c r="H16" s="84">
        <f t="shared" si="0"/>
        <v>814518.2</v>
      </c>
      <c r="I16" s="84">
        <f t="shared" si="0"/>
        <v>948226.7699999999</v>
      </c>
      <c r="J16" s="84">
        <f t="shared" si="0"/>
        <v>815027.31</v>
      </c>
      <c r="K16" s="84">
        <f>J16/F16*100</f>
        <v>107.00705314341003</v>
      </c>
      <c r="L16" s="162">
        <f>J16/I16*100</f>
        <v>85.952784269104754</v>
      </c>
    </row>
    <row r="17" spans="1:12" ht="15" customHeight="1" x14ac:dyDescent="0.25">
      <c r="A17" s="194" t="s">
        <v>109</v>
      </c>
      <c r="B17" s="195"/>
      <c r="C17" s="195"/>
      <c r="D17" s="195"/>
      <c r="E17" s="196"/>
      <c r="F17" s="85">
        <f>' Račun prihoda i rashoda'!E11</f>
        <v>761657.55999999994</v>
      </c>
      <c r="G17" s="85">
        <f>' Račun prihoda i rashoda'!F11</f>
        <v>656318.32999999996</v>
      </c>
      <c r="H17" s="85">
        <f>' Račun prihoda i rashoda'!G11</f>
        <v>814518.2</v>
      </c>
      <c r="I17" s="85">
        <f>' Račun prihoda i rashoda'!H11</f>
        <v>948226.7699999999</v>
      </c>
      <c r="J17" s="85">
        <f>' Račun prihoda i rashoda'!I11</f>
        <v>815027.31</v>
      </c>
      <c r="K17" s="84">
        <f t="shared" ref="K17:K22" si="1">J17/F17*100</f>
        <v>107.00705314341003</v>
      </c>
      <c r="L17" s="162">
        <f t="shared" ref="L17:L22" si="2">J17/I17*100</f>
        <v>85.952784269104754</v>
      </c>
    </row>
    <row r="18" spans="1:12" ht="15" customHeight="1" x14ac:dyDescent="0.25">
      <c r="A18" s="197" t="s">
        <v>110</v>
      </c>
      <c r="B18" s="198"/>
      <c r="C18" s="198"/>
      <c r="D18" s="198"/>
      <c r="E18" s="199"/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4" t="e">
        <f t="shared" si="1"/>
        <v>#DIV/0!</v>
      </c>
      <c r="L18" s="162" t="e">
        <f t="shared" si="2"/>
        <v>#DIV/0!</v>
      </c>
    </row>
    <row r="19" spans="1:12" x14ac:dyDescent="0.25">
      <c r="A19" s="32" t="s">
        <v>2</v>
      </c>
      <c r="B19" s="35"/>
      <c r="C19" s="35"/>
      <c r="D19" s="35"/>
      <c r="E19" s="35"/>
      <c r="F19" s="84">
        <f>F20+F21</f>
        <v>759404.21</v>
      </c>
      <c r="G19" s="84">
        <f t="shared" ref="G19:J19" si="3">G20+G21</f>
        <v>656318.33000000007</v>
      </c>
      <c r="H19" s="84">
        <f t="shared" si="3"/>
        <v>816426.22</v>
      </c>
      <c r="I19" s="84">
        <f t="shared" si="3"/>
        <v>948226.77</v>
      </c>
      <c r="J19" s="84">
        <f t="shared" si="3"/>
        <v>868941.1399999999</v>
      </c>
      <c r="K19" s="84">
        <f t="shared" si="1"/>
        <v>114.42406146260369</v>
      </c>
      <c r="L19" s="162">
        <f t="shared" si="2"/>
        <v>91.638537055856361</v>
      </c>
    </row>
    <row r="20" spans="1:12" x14ac:dyDescent="0.25">
      <c r="A20" s="189" t="s">
        <v>111</v>
      </c>
      <c r="B20" s="190"/>
      <c r="C20" s="190"/>
      <c r="D20" s="190"/>
      <c r="E20" s="190"/>
      <c r="F20" s="85">
        <f>' Račun prihoda i rashoda'!E43</f>
        <v>743116.72</v>
      </c>
      <c r="G20" s="85">
        <f>' Račun prihoda i rashoda'!F43</f>
        <v>649618.33000000007</v>
      </c>
      <c r="H20" s="85">
        <f>' Račun prihoda i rashoda'!G43</f>
        <v>809726.22</v>
      </c>
      <c r="I20" s="85">
        <f>' Račun prihoda i rashoda'!H43</f>
        <v>934399.65</v>
      </c>
      <c r="J20" s="85">
        <f>' Račun prihoda i rashoda'!I43</f>
        <v>854607.07</v>
      </c>
      <c r="K20" s="84">
        <f t="shared" si="1"/>
        <v>115.0030738105314</v>
      </c>
      <c r="L20" s="162">
        <f t="shared" si="2"/>
        <v>91.460551167800617</v>
      </c>
    </row>
    <row r="21" spans="1:12" x14ac:dyDescent="0.25">
      <c r="A21" s="187" t="s">
        <v>112</v>
      </c>
      <c r="B21" s="188"/>
      <c r="C21" s="188"/>
      <c r="D21" s="188"/>
      <c r="E21" s="188"/>
      <c r="F21" s="86">
        <f>' Račun prihoda i rashoda'!E100</f>
        <v>16287.489999999998</v>
      </c>
      <c r="G21" s="86">
        <f>' Račun prihoda i rashoda'!F100</f>
        <v>6700</v>
      </c>
      <c r="H21" s="86">
        <f>' Račun prihoda i rashoda'!G100</f>
        <v>6700</v>
      </c>
      <c r="I21" s="86">
        <f>' Račun prihoda i rashoda'!H100</f>
        <v>13827.12</v>
      </c>
      <c r="J21" s="86">
        <f>' Račun prihoda i rashoda'!I100</f>
        <v>14334.070000000002</v>
      </c>
      <c r="K21" s="84">
        <f t="shared" si="1"/>
        <v>88.006623488333702</v>
      </c>
      <c r="L21" s="162">
        <f t="shared" si="2"/>
        <v>103.66634555858343</v>
      </c>
    </row>
    <row r="22" spans="1:12" x14ac:dyDescent="0.25">
      <c r="A22" s="179" t="s">
        <v>3</v>
      </c>
      <c r="B22" s="180"/>
      <c r="C22" s="180"/>
      <c r="D22" s="180"/>
      <c r="E22" s="180"/>
      <c r="F22" s="84">
        <f>F16-F19</f>
        <v>2253.3499999999767</v>
      </c>
      <c r="G22" s="84">
        <f t="shared" ref="G22:J22" si="4">G16-G19</f>
        <v>0</v>
      </c>
      <c r="H22" s="84">
        <f t="shared" si="4"/>
        <v>-1908.0200000000186</v>
      </c>
      <c r="I22" s="84">
        <f t="shared" si="4"/>
        <v>0</v>
      </c>
      <c r="J22" s="84">
        <f t="shared" si="4"/>
        <v>-53913.829999999842</v>
      </c>
      <c r="K22" s="84">
        <f t="shared" si="1"/>
        <v>-2392.6078949120379</v>
      </c>
      <c r="L22" s="162" t="e">
        <f t="shared" si="2"/>
        <v>#DIV/0!</v>
      </c>
    </row>
    <row r="23" spans="1:12" ht="11.25" customHeight="1" x14ac:dyDescent="0.25">
      <c r="A23" s="22"/>
      <c r="B23" s="20"/>
      <c r="C23" s="20"/>
      <c r="D23" s="20"/>
      <c r="E23" s="20"/>
      <c r="F23" s="20"/>
      <c r="G23" s="20"/>
      <c r="H23" s="20"/>
      <c r="I23" s="21"/>
      <c r="J23" s="21"/>
      <c r="K23" s="21"/>
      <c r="L23" s="40"/>
    </row>
    <row r="24" spans="1:12" ht="18" customHeight="1" x14ac:dyDescent="0.25">
      <c r="A24" s="183" t="s">
        <v>34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40"/>
    </row>
    <row r="25" spans="1:12" ht="18" x14ac:dyDescent="0.25">
      <c r="A25" s="22"/>
      <c r="B25" s="20"/>
      <c r="C25" s="20"/>
      <c r="D25" s="20"/>
      <c r="E25" s="20"/>
      <c r="F25" s="20"/>
      <c r="G25" s="20"/>
      <c r="H25" s="20"/>
      <c r="I25" s="21"/>
      <c r="J25" s="21"/>
      <c r="K25" s="21"/>
      <c r="L25" s="40"/>
    </row>
    <row r="26" spans="1:12" x14ac:dyDescent="0.25">
      <c r="A26" s="28"/>
      <c r="B26" s="29"/>
      <c r="C26" s="29"/>
      <c r="D26" s="30"/>
      <c r="E26" s="31"/>
      <c r="F26" s="3" t="s">
        <v>205</v>
      </c>
      <c r="G26" s="3" t="s">
        <v>206</v>
      </c>
      <c r="H26" s="3" t="s">
        <v>207</v>
      </c>
      <c r="I26" s="3" t="s">
        <v>208</v>
      </c>
      <c r="J26" s="3" t="s">
        <v>209</v>
      </c>
      <c r="K26" s="3" t="s">
        <v>197</v>
      </c>
      <c r="L26" s="160" t="s">
        <v>197</v>
      </c>
    </row>
    <row r="27" spans="1:12" x14ac:dyDescent="0.25">
      <c r="A27" s="184">
        <v>1</v>
      </c>
      <c r="B27" s="185"/>
      <c r="C27" s="185"/>
      <c r="D27" s="185"/>
      <c r="E27" s="186"/>
      <c r="F27" s="3">
        <v>2</v>
      </c>
      <c r="G27" s="3">
        <v>3</v>
      </c>
      <c r="H27" s="3">
        <v>4</v>
      </c>
      <c r="I27" s="3">
        <v>5</v>
      </c>
      <c r="J27" s="3">
        <v>6</v>
      </c>
      <c r="K27" s="3" t="s">
        <v>198</v>
      </c>
      <c r="L27" s="160" t="s">
        <v>201</v>
      </c>
    </row>
    <row r="28" spans="1:12" ht="15.75" customHeight="1" x14ac:dyDescent="0.25">
      <c r="A28" s="187" t="s">
        <v>113</v>
      </c>
      <c r="B28" s="188"/>
      <c r="C28" s="188"/>
      <c r="D28" s="188"/>
      <c r="E28" s="188"/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141">
        <v>0</v>
      </c>
    </row>
    <row r="29" spans="1:12" x14ac:dyDescent="0.25">
      <c r="A29" s="187" t="s">
        <v>114</v>
      </c>
      <c r="B29" s="188"/>
      <c r="C29" s="188"/>
      <c r="D29" s="188"/>
      <c r="E29" s="188"/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141">
        <v>0</v>
      </c>
    </row>
    <row r="30" spans="1:12" x14ac:dyDescent="0.25">
      <c r="A30" s="179" t="s">
        <v>5</v>
      </c>
      <c r="B30" s="180"/>
      <c r="C30" s="180"/>
      <c r="D30" s="180"/>
      <c r="E30" s="180"/>
      <c r="F30" s="84">
        <f>F28-F29</f>
        <v>0</v>
      </c>
      <c r="G30" s="84">
        <f t="shared" ref="G30:I30" si="5">G28-G29</f>
        <v>0</v>
      </c>
      <c r="H30" s="84">
        <f t="shared" ref="H30" si="6">H28-H29</f>
        <v>0</v>
      </c>
      <c r="I30" s="84">
        <f t="shared" si="5"/>
        <v>0</v>
      </c>
      <c r="J30" s="84">
        <f t="shared" ref="J30" si="7">J28-J29</f>
        <v>0</v>
      </c>
      <c r="K30" s="84">
        <v>0</v>
      </c>
      <c r="L30" s="162">
        <v>0</v>
      </c>
    </row>
    <row r="31" spans="1:12" x14ac:dyDescent="0.25">
      <c r="A31" s="179" t="s">
        <v>6</v>
      </c>
      <c r="B31" s="180"/>
      <c r="C31" s="180"/>
      <c r="D31" s="180"/>
      <c r="E31" s="180"/>
      <c r="F31" s="84">
        <v>0</v>
      </c>
      <c r="G31" s="84">
        <f t="shared" ref="G31:I31" si="8">G22+G30</f>
        <v>0</v>
      </c>
      <c r="H31" s="84">
        <f t="shared" ref="H31" si="9">H22+H30</f>
        <v>-1908.0200000000186</v>
      </c>
      <c r="I31" s="84">
        <f t="shared" si="8"/>
        <v>0</v>
      </c>
      <c r="J31" s="84">
        <f t="shared" ref="J31" si="10">J22+J30</f>
        <v>-53913.829999999842</v>
      </c>
      <c r="K31" s="84">
        <v>0</v>
      </c>
      <c r="L31" s="162">
        <v>0</v>
      </c>
    </row>
    <row r="32" spans="1:12" ht="12" customHeight="1" x14ac:dyDescent="0.25">
      <c r="A32" s="19"/>
      <c r="B32" s="20"/>
      <c r="C32" s="20"/>
      <c r="D32" s="20"/>
      <c r="E32" s="20"/>
      <c r="F32" s="20"/>
      <c r="G32" s="20"/>
      <c r="H32" s="20"/>
      <c r="I32" s="21"/>
      <c r="J32" s="21"/>
      <c r="K32" s="21"/>
      <c r="L32" s="40"/>
    </row>
    <row r="33" spans="1:12" ht="15.75" x14ac:dyDescent="0.25">
      <c r="A33" s="183" t="s">
        <v>115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40"/>
    </row>
    <row r="34" spans="1:12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91"/>
      <c r="K34" s="118"/>
      <c r="L34" s="40"/>
    </row>
    <row r="35" spans="1:12" ht="27" customHeight="1" x14ac:dyDescent="0.25">
      <c r="A35" s="28"/>
      <c r="B35" s="29"/>
      <c r="C35" s="29"/>
      <c r="D35" s="30"/>
      <c r="E35" s="31"/>
      <c r="F35" s="3" t="s">
        <v>205</v>
      </c>
      <c r="G35" s="3" t="s">
        <v>206</v>
      </c>
      <c r="H35" s="3" t="s">
        <v>207</v>
      </c>
      <c r="I35" s="3" t="s">
        <v>208</v>
      </c>
      <c r="J35" s="3" t="s">
        <v>209</v>
      </c>
      <c r="K35" s="161" t="s">
        <v>197</v>
      </c>
      <c r="L35" s="160" t="s">
        <v>197</v>
      </c>
    </row>
    <row r="36" spans="1:12" ht="16.5" customHeight="1" x14ac:dyDescent="0.25">
      <c r="A36" s="184">
        <v>1</v>
      </c>
      <c r="B36" s="185"/>
      <c r="C36" s="185"/>
      <c r="D36" s="185"/>
      <c r="E36" s="186"/>
      <c r="F36" s="3">
        <v>2</v>
      </c>
      <c r="G36" s="3">
        <v>3</v>
      </c>
      <c r="H36" s="3">
        <v>4</v>
      </c>
      <c r="I36" s="3">
        <v>5</v>
      </c>
      <c r="J36" s="3">
        <v>6</v>
      </c>
      <c r="K36" s="161" t="s">
        <v>198</v>
      </c>
      <c r="L36" s="160" t="s">
        <v>201</v>
      </c>
    </row>
    <row r="37" spans="1:12" ht="30" customHeight="1" x14ac:dyDescent="0.25">
      <c r="A37" s="174" t="s">
        <v>116</v>
      </c>
      <c r="B37" s="175"/>
      <c r="C37" s="175"/>
      <c r="D37" s="175"/>
      <c r="E37" s="176"/>
      <c r="F37" s="88">
        <v>0</v>
      </c>
      <c r="G37" s="88">
        <v>0</v>
      </c>
      <c r="H37" s="88">
        <v>0</v>
      </c>
      <c r="I37" s="88">
        <v>0</v>
      </c>
      <c r="J37" s="88">
        <v>7134.82</v>
      </c>
      <c r="K37" s="88" t="e">
        <f>J37/F37*100</f>
        <v>#DIV/0!</v>
      </c>
      <c r="L37" s="139" t="e">
        <f>J37/I37*100</f>
        <v>#DIV/0!</v>
      </c>
    </row>
    <row r="38" spans="1:12" ht="15" customHeight="1" x14ac:dyDescent="0.25">
      <c r="A38" s="179" t="s">
        <v>117</v>
      </c>
      <c r="B38" s="180"/>
      <c r="C38" s="180"/>
      <c r="D38" s="180"/>
      <c r="E38" s="180"/>
      <c r="F38" s="87">
        <f>F31+F37</f>
        <v>0</v>
      </c>
      <c r="G38" s="87">
        <f>G31+G37</f>
        <v>0</v>
      </c>
      <c r="H38" s="87">
        <f>H31+H37</f>
        <v>-1908.0200000000186</v>
      </c>
      <c r="I38" s="87">
        <f t="shared" ref="I38:J38" si="11">I31+I37</f>
        <v>0</v>
      </c>
      <c r="J38" s="87">
        <f t="shared" si="11"/>
        <v>-46779.009999999842</v>
      </c>
      <c r="K38" s="88" t="e">
        <f t="shared" ref="K38:K39" si="12">J38/F38*100</f>
        <v>#DIV/0!</v>
      </c>
      <c r="L38" s="139" t="e">
        <f t="shared" ref="L38:L39" si="13">J38/I38*100</f>
        <v>#DIV/0!</v>
      </c>
    </row>
    <row r="39" spans="1:12" ht="25.5" customHeight="1" x14ac:dyDescent="0.25">
      <c r="A39" s="191" t="s">
        <v>118</v>
      </c>
      <c r="B39" s="192"/>
      <c r="C39" s="192"/>
      <c r="D39" s="192"/>
      <c r="E39" s="193"/>
      <c r="F39" s="87">
        <v>0</v>
      </c>
      <c r="G39" s="87">
        <f>G22+G30+G37-G38</f>
        <v>0</v>
      </c>
      <c r="H39" s="87">
        <f>H22+H30+H37-H38</f>
        <v>0</v>
      </c>
      <c r="I39" s="87">
        <f t="shared" ref="I39" si="14">I22+I30+I37-I38</f>
        <v>0</v>
      </c>
      <c r="J39" s="87">
        <v>0</v>
      </c>
      <c r="K39" s="88" t="e">
        <f t="shared" si="12"/>
        <v>#DIV/0!</v>
      </c>
      <c r="L39" s="139" t="e">
        <f t="shared" si="13"/>
        <v>#DIV/0!</v>
      </c>
    </row>
    <row r="40" spans="1:12" ht="15" customHeight="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0"/>
    </row>
    <row r="41" spans="1:12" ht="20.25" customHeight="1" x14ac:dyDescent="0.25">
      <c r="A41" s="201" t="s">
        <v>119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40"/>
    </row>
    <row r="42" spans="1:12" ht="9.75" customHeight="1" x14ac:dyDescent="0.25">
      <c r="A42" s="48"/>
      <c r="B42" s="49"/>
      <c r="C42" s="49"/>
      <c r="D42" s="49"/>
      <c r="E42" s="49"/>
      <c r="F42" s="49"/>
      <c r="G42" s="49"/>
      <c r="H42" s="49"/>
      <c r="I42" s="50"/>
      <c r="J42" s="50"/>
      <c r="K42" s="50"/>
      <c r="L42" s="40"/>
    </row>
    <row r="43" spans="1:12" ht="28.5" customHeight="1" x14ac:dyDescent="0.25">
      <c r="A43" s="51"/>
      <c r="B43" s="52"/>
      <c r="C43" s="52"/>
      <c r="D43" s="53"/>
      <c r="E43" s="54"/>
      <c r="F43" s="3" t="s">
        <v>205</v>
      </c>
      <c r="G43" s="3" t="s">
        <v>206</v>
      </c>
      <c r="H43" s="3" t="s">
        <v>207</v>
      </c>
      <c r="I43" s="3" t="s">
        <v>208</v>
      </c>
      <c r="J43" s="3" t="s">
        <v>209</v>
      </c>
      <c r="K43" s="3" t="s">
        <v>197</v>
      </c>
      <c r="L43" s="160" t="s">
        <v>197</v>
      </c>
    </row>
    <row r="44" spans="1:12" x14ac:dyDescent="0.25">
      <c r="A44" s="184">
        <v>1</v>
      </c>
      <c r="B44" s="185"/>
      <c r="C44" s="185"/>
      <c r="D44" s="185"/>
      <c r="E44" s="186"/>
      <c r="F44" s="3">
        <v>2</v>
      </c>
      <c r="G44" s="3">
        <v>3</v>
      </c>
      <c r="H44" s="3">
        <v>4</v>
      </c>
      <c r="I44" s="3">
        <v>5</v>
      </c>
      <c r="J44" s="3">
        <v>6</v>
      </c>
      <c r="K44" s="3" t="s">
        <v>198</v>
      </c>
      <c r="L44" s="160" t="s">
        <v>201</v>
      </c>
    </row>
    <row r="45" spans="1:12" x14ac:dyDescent="0.25">
      <c r="A45" s="174" t="s">
        <v>116</v>
      </c>
      <c r="B45" s="175"/>
      <c r="C45" s="175"/>
      <c r="D45" s="175"/>
      <c r="E45" s="176"/>
      <c r="F45" s="88">
        <v>0</v>
      </c>
      <c r="G45" s="88">
        <f>F48</f>
        <v>0</v>
      </c>
      <c r="H45" s="88">
        <f>G48</f>
        <v>0</v>
      </c>
      <c r="I45" s="88">
        <f>G48</f>
        <v>0</v>
      </c>
      <c r="J45" s="88">
        <v>0</v>
      </c>
      <c r="K45" s="123">
        <v>0</v>
      </c>
      <c r="L45" s="139">
        <v>0</v>
      </c>
    </row>
    <row r="46" spans="1:12" ht="27" customHeight="1" x14ac:dyDescent="0.25">
      <c r="A46" s="174" t="s">
        <v>4</v>
      </c>
      <c r="B46" s="175"/>
      <c r="C46" s="175"/>
      <c r="D46" s="175"/>
      <c r="E46" s="176"/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123">
        <v>0</v>
      </c>
      <c r="L46" s="139">
        <v>0</v>
      </c>
    </row>
    <row r="47" spans="1:12" x14ac:dyDescent="0.25">
      <c r="A47" s="174" t="s">
        <v>120</v>
      </c>
      <c r="B47" s="177"/>
      <c r="C47" s="177"/>
      <c r="D47" s="177"/>
      <c r="E47" s="178"/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123">
        <v>0</v>
      </c>
      <c r="L47" s="139">
        <v>0</v>
      </c>
    </row>
    <row r="48" spans="1:12" ht="15" customHeight="1" x14ac:dyDescent="0.25">
      <c r="A48" s="179" t="s">
        <v>117</v>
      </c>
      <c r="B48" s="180"/>
      <c r="C48" s="180"/>
      <c r="D48" s="180"/>
      <c r="E48" s="180"/>
      <c r="F48" s="89">
        <f>F45-F46+F47</f>
        <v>0</v>
      </c>
      <c r="G48" s="89">
        <f t="shared" ref="G48:I48" si="15">G45-G46+G47</f>
        <v>0</v>
      </c>
      <c r="H48" s="89">
        <f t="shared" ref="H48" si="16">H45-H46+H47</f>
        <v>0</v>
      </c>
      <c r="I48" s="89">
        <f t="shared" si="15"/>
        <v>0</v>
      </c>
      <c r="J48" s="89">
        <v>0</v>
      </c>
      <c r="K48" s="90">
        <v>0</v>
      </c>
      <c r="L48" s="162">
        <v>0</v>
      </c>
    </row>
    <row r="50" spans="1:11" x14ac:dyDescent="0.25">
      <c r="A50" s="181"/>
      <c r="B50" s="182"/>
      <c r="C50" s="182"/>
      <c r="D50" s="182"/>
      <c r="E50" s="182"/>
      <c r="F50" s="182"/>
      <c r="G50" s="182"/>
      <c r="H50" s="182"/>
      <c r="I50" s="182"/>
      <c r="J50" s="182"/>
      <c r="K50" s="182"/>
    </row>
  </sheetData>
  <mergeCells count="34">
    <mergeCell ref="A44:E44"/>
    <mergeCell ref="A24:K24"/>
    <mergeCell ref="A28:E28"/>
    <mergeCell ref="A29:E29"/>
    <mergeCell ref="A30:E30"/>
    <mergeCell ref="A33:K33"/>
    <mergeCell ref="A38:E38"/>
    <mergeCell ref="A39:E39"/>
    <mergeCell ref="A41:K41"/>
    <mergeCell ref="A37:E37"/>
    <mergeCell ref="A36:E36"/>
    <mergeCell ref="A7:K7"/>
    <mergeCell ref="A10:K10"/>
    <mergeCell ref="A12:K12"/>
    <mergeCell ref="A15:E15"/>
    <mergeCell ref="A31:E31"/>
    <mergeCell ref="A21:E21"/>
    <mergeCell ref="A22:E22"/>
    <mergeCell ref="A27:E27"/>
    <mergeCell ref="A20:E20"/>
    <mergeCell ref="A16:E16"/>
    <mergeCell ref="A17:E17"/>
    <mergeCell ref="A18:E18"/>
    <mergeCell ref="A8:K8"/>
    <mergeCell ref="A45:E45"/>
    <mergeCell ref="A46:E46"/>
    <mergeCell ref="A47:E47"/>
    <mergeCell ref="A48:E48"/>
    <mergeCell ref="A50:K50"/>
    <mergeCell ref="A1:F1"/>
    <mergeCell ref="A2:F2"/>
    <mergeCell ref="A3:F3"/>
    <mergeCell ref="A4:F4"/>
    <mergeCell ref="A5:K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2"/>
  <sheetViews>
    <sheetView tabSelected="1" zoomScaleNormal="100" workbookViewId="0">
      <selection activeCell="I23" sqref="I23"/>
    </sheetView>
  </sheetViews>
  <sheetFormatPr defaultRowHeight="15" x14ac:dyDescent="0.25"/>
  <cols>
    <col min="1" max="1" width="8.5703125" customWidth="1"/>
    <col min="2" max="2" width="8.28515625" customWidth="1"/>
    <col min="3" max="3" width="8.42578125" customWidth="1"/>
    <col min="4" max="4" width="47.42578125" customWidth="1"/>
    <col min="5" max="5" width="24.7109375" customWidth="1"/>
    <col min="6" max="6" width="25.28515625" customWidth="1"/>
    <col min="7" max="7" width="22.85546875" customWidth="1"/>
    <col min="8" max="8" width="22.42578125" customWidth="1"/>
    <col min="9" max="9" width="23.42578125" style="153" customWidth="1"/>
    <col min="10" max="10" width="9.85546875" customWidth="1"/>
  </cols>
  <sheetData>
    <row r="1" spans="1:11" ht="42" customHeight="1" x14ac:dyDescent="0.25">
      <c r="A1" s="183" t="s">
        <v>204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ht="18" customHeight="1" x14ac:dyDescent="0.25">
      <c r="A2" s="117"/>
      <c r="B2" s="117"/>
      <c r="C2" s="117"/>
      <c r="D2" s="117"/>
      <c r="E2" s="117"/>
      <c r="F2" s="117"/>
      <c r="G2" s="117"/>
      <c r="H2" s="117"/>
      <c r="I2" s="134"/>
      <c r="J2" s="117"/>
    </row>
    <row r="3" spans="1:11" ht="15.75" customHeight="1" x14ac:dyDescent="0.25">
      <c r="A3" s="183" t="s">
        <v>27</v>
      </c>
      <c r="B3" s="183"/>
      <c r="C3" s="183"/>
      <c r="D3" s="183"/>
      <c r="E3" s="183"/>
      <c r="F3" s="183"/>
      <c r="G3" s="183"/>
      <c r="H3" s="183"/>
      <c r="I3" s="183"/>
      <c r="J3" s="183"/>
    </row>
    <row r="4" spans="1:11" ht="18" x14ac:dyDescent="0.25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1" ht="18" customHeight="1" x14ac:dyDescent="0.25">
      <c r="A5" s="183" t="s">
        <v>8</v>
      </c>
      <c r="B5" s="183"/>
      <c r="C5" s="183"/>
      <c r="D5" s="183"/>
      <c r="E5" s="183"/>
      <c r="F5" s="183"/>
      <c r="G5" s="183"/>
      <c r="H5" s="183"/>
      <c r="I5" s="183"/>
      <c r="J5" s="183"/>
    </row>
    <row r="6" spans="1:11" ht="18" x14ac:dyDescent="0.25">
      <c r="A6" s="4"/>
      <c r="B6" s="4"/>
      <c r="C6" s="4"/>
      <c r="D6" s="4"/>
      <c r="E6" s="22"/>
      <c r="F6" s="4"/>
      <c r="G6" s="4"/>
      <c r="H6" s="5"/>
      <c r="I6" s="5"/>
      <c r="J6" s="5"/>
    </row>
    <row r="7" spans="1:11" ht="15.75" customHeight="1" x14ac:dyDescent="0.25">
      <c r="A7" s="183" t="s">
        <v>1</v>
      </c>
      <c r="B7" s="183"/>
      <c r="C7" s="183"/>
      <c r="D7" s="183"/>
      <c r="E7" s="183"/>
      <c r="F7" s="183"/>
      <c r="G7" s="183"/>
      <c r="H7" s="183"/>
      <c r="I7" s="183"/>
      <c r="J7" s="183"/>
    </row>
    <row r="8" spans="1:11" ht="18" x14ac:dyDescent="0.25">
      <c r="A8" s="4"/>
      <c r="B8" s="4"/>
      <c r="C8" s="4"/>
      <c r="D8" s="4"/>
      <c r="E8" s="22"/>
      <c r="F8" s="4"/>
      <c r="G8" s="4"/>
      <c r="H8" s="5"/>
      <c r="I8" s="5"/>
      <c r="J8" s="5"/>
    </row>
    <row r="9" spans="1:11" ht="25.5" x14ac:dyDescent="0.25">
      <c r="A9" s="18" t="s">
        <v>9</v>
      </c>
      <c r="B9" s="17" t="s">
        <v>10</v>
      </c>
      <c r="C9" s="17" t="s">
        <v>11</v>
      </c>
      <c r="D9" s="17" t="s">
        <v>7</v>
      </c>
      <c r="E9" s="119" t="s">
        <v>205</v>
      </c>
      <c r="F9" s="18" t="s">
        <v>206</v>
      </c>
      <c r="G9" s="18" t="s">
        <v>207</v>
      </c>
      <c r="H9" s="18" t="s">
        <v>208</v>
      </c>
      <c r="I9" s="18" t="s">
        <v>209</v>
      </c>
      <c r="J9" s="18" t="s">
        <v>197</v>
      </c>
      <c r="K9" s="140" t="s">
        <v>197</v>
      </c>
    </row>
    <row r="10" spans="1:11" x14ac:dyDescent="0.25">
      <c r="A10" s="205">
        <v>1</v>
      </c>
      <c r="B10" s="206"/>
      <c r="C10" s="207"/>
      <c r="D10" s="17">
        <v>2</v>
      </c>
      <c r="E10" s="17">
        <v>3</v>
      </c>
      <c r="F10" s="18">
        <v>4</v>
      </c>
      <c r="G10" s="18">
        <v>5</v>
      </c>
      <c r="H10" s="18">
        <v>6</v>
      </c>
      <c r="I10" s="18">
        <v>7</v>
      </c>
      <c r="J10" s="18" t="s">
        <v>199</v>
      </c>
      <c r="K10" s="140" t="s">
        <v>200</v>
      </c>
    </row>
    <row r="11" spans="1:11" ht="15.75" customHeight="1" x14ac:dyDescent="0.25">
      <c r="A11" s="9">
        <v>6</v>
      </c>
      <c r="B11" s="9"/>
      <c r="C11" s="9"/>
      <c r="D11" s="9" t="s">
        <v>12</v>
      </c>
      <c r="E11" s="64">
        <f>E12+E15+E17+E20+E24+E32+E30+E29+E31</f>
        <v>761657.55999999994</v>
      </c>
      <c r="F11" s="64">
        <f t="shared" ref="F11:H11" si="0">F12+F15+F17+F20+F24+F32+F30+F29+F31</f>
        <v>656318.32999999996</v>
      </c>
      <c r="G11" s="64">
        <f>G12+G15+G17+G24+G32+G30+G29+G31+G21+G23</f>
        <v>814518.2</v>
      </c>
      <c r="H11" s="64">
        <f t="shared" si="0"/>
        <v>948226.7699999999</v>
      </c>
      <c r="I11" s="146">
        <f>I12+I15+I17+I20+I24+I32+I30+I29+I31</f>
        <v>815027.31</v>
      </c>
      <c r="J11" s="64">
        <f>I11/E11*100</f>
        <v>107.00705314341003</v>
      </c>
      <c r="K11" s="141">
        <f>I11/H11*100</f>
        <v>85.952784269104754</v>
      </c>
    </row>
    <row r="12" spans="1:11" ht="15" customHeight="1" x14ac:dyDescent="0.25">
      <c r="A12" s="9"/>
      <c r="B12" s="14">
        <v>63</v>
      </c>
      <c r="C12" s="203" t="s">
        <v>164</v>
      </c>
      <c r="D12" s="204"/>
      <c r="E12" s="64">
        <f>E13+E14</f>
        <v>662446.37</v>
      </c>
      <c r="F12" s="64">
        <f t="shared" ref="F12:H12" si="1">F13+F14</f>
        <v>577985.73</v>
      </c>
      <c r="G12" s="64">
        <f t="shared" si="1"/>
        <v>735212.53</v>
      </c>
      <c r="H12" s="64">
        <f t="shared" si="1"/>
        <v>860310.75</v>
      </c>
      <c r="I12" s="146">
        <f t="shared" ref="I12" si="2">I13+I14</f>
        <v>731668.25</v>
      </c>
      <c r="J12" s="64">
        <f t="shared" ref="J12:J35" si="3">I12/E12*100</f>
        <v>110.44943155171943</v>
      </c>
      <c r="K12" s="141">
        <f t="shared" ref="K12:K35" si="4">I12/H12*100</f>
        <v>85.046972852541941</v>
      </c>
    </row>
    <row r="13" spans="1:11" x14ac:dyDescent="0.25">
      <c r="A13" s="10"/>
      <c r="B13" s="10"/>
      <c r="C13" s="11" t="s">
        <v>39</v>
      </c>
      <c r="D13" s="11" t="s">
        <v>40</v>
      </c>
      <c r="E13" s="74">
        <v>656189.56999999995</v>
      </c>
      <c r="F13" s="59">
        <v>567985.73</v>
      </c>
      <c r="G13" s="59">
        <v>725212.53</v>
      </c>
      <c r="H13" s="59">
        <v>846853.35</v>
      </c>
      <c r="I13" s="147">
        <v>716646.65</v>
      </c>
      <c r="J13" s="64">
        <f t="shared" si="3"/>
        <v>109.21335582947471</v>
      </c>
      <c r="K13" s="141">
        <f t="shared" si="4"/>
        <v>84.624646049992009</v>
      </c>
    </row>
    <row r="14" spans="1:11" x14ac:dyDescent="0.25">
      <c r="A14" s="10"/>
      <c r="B14" s="25"/>
      <c r="C14" s="11" t="s">
        <v>41</v>
      </c>
      <c r="D14" s="11" t="s">
        <v>42</v>
      </c>
      <c r="E14" s="74">
        <v>6256.8</v>
      </c>
      <c r="F14" s="59">
        <v>10000</v>
      </c>
      <c r="G14" s="59">
        <v>10000</v>
      </c>
      <c r="H14" s="59">
        <v>13457.4</v>
      </c>
      <c r="I14" s="147">
        <v>15021.6</v>
      </c>
      <c r="J14" s="64">
        <f t="shared" si="3"/>
        <v>240.08438818565398</v>
      </c>
      <c r="K14" s="141">
        <f t="shared" si="4"/>
        <v>111.62334477685141</v>
      </c>
    </row>
    <row r="15" spans="1:11" x14ac:dyDescent="0.25">
      <c r="A15" s="10"/>
      <c r="B15" s="14">
        <v>64</v>
      </c>
      <c r="C15" s="14"/>
      <c r="D15" s="14" t="s">
        <v>45</v>
      </c>
      <c r="E15" s="64">
        <f>E16</f>
        <v>0.09</v>
      </c>
      <c r="F15" s="64">
        <f t="shared" ref="F15:I15" si="5">F16</f>
        <v>1</v>
      </c>
      <c r="G15" s="64">
        <f t="shared" si="5"/>
        <v>1</v>
      </c>
      <c r="H15" s="64">
        <f t="shared" si="5"/>
        <v>1</v>
      </c>
      <c r="I15" s="146">
        <f t="shared" si="5"/>
        <v>0.1</v>
      </c>
      <c r="J15" s="64">
        <f t="shared" si="3"/>
        <v>111.11111111111111</v>
      </c>
      <c r="K15" s="141">
        <f t="shared" si="4"/>
        <v>10</v>
      </c>
    </row>
    <row r="16" spans="1:11" s="37" customFormat="1" x14ac:dyDescent="0.25">
      <c r="A16" s="11"/>
      <c r="B16" s="16"/>
      <c r="C16" s="16" t="s">
        <v>46</v>
      </c>
      <c r="D16" s="16" t="s">
        <v>47</v>
      </c>
      <c r="E16" s="65">
        <v>0.09</v>
      </c>
      <c r="F16" s="59">
        <v>1</v>
      </c>
      <c r="G16" s="59">
        <v>1</v>
      </c>
      <c r="H16" s="59">
        <v>1</v>
      </c>
      <c r="I16" s="147">
        <v>0.1</v>
      </c>
      <c r="J16" s="64">
        <f t="shared" si="3"/>
        <v>111.11111111111111</v>
      </c>
      <c r="K16" s="141">
        <f t="shared" si="4"/>
        <v>10</v>
      </c>
    </row>
    <row r="17" spans="1:11" ht="15" customHeight="1" x14ac:dyDescent="0.25">
      <c r="A17" s="10"/>
      <c r="B17" s="14">
        <v>65</v>
      </c>
      <c r="C17" s="203" t="s">
        <v>166</v>
      </c>
      <c r="D17" s="204"/>
      <c r="E17" s="64">
        <f>E18+E19</f>
        <v>0</v>
      </c>
      <c r="F17" s="64">
        <f t="shared" ref="F17:H17" si="6">F18+F19</f>
        <v>0</v>
      </c>
      <c r="G17" s="64">
        <f t="shared" si="6"/>
        <v>0</v>
      </c>
      <c r="H17" s="64">
        <f t="shared" si="6"/>
        <v>0</v>
      </c>
      <c r="I17" s="146">
        <f t="shared" ref="I17" si="7">I18+I19</f>
        <v>0</v>
      </c>
      <c r="J17" s="64" t="e">
        <f t="shared" si="3"/>
        <v>#DIV/0!</v>
      </c>
      <c r="K17" s="141" t="e">
        <f t="shared" si="4"/>
        <v>#DIV/0!</v>
      </c>
    </row>
    <row r="18" spans="1:11" s="37" customFormat="1" x14ac:dyDescent="0.25">
      <c r="A18" s="11"/>
      <c r="B18" s="16"/>
      <c r="C18" s="16" t="s">
        <v>46</v>
      </c>
      <c r="D18" s="16" t="s">
        <v>47</v>
      </c>
      <c r="E18" s="65">
        <v>0</v>
      </c>
      <c r="F18" s="59">
        <v>0</v>
      </c>
      <c r="G18" s="59">
        <v>0</v>
      </c>
      <c r="H18" s="59">
        <v>0</v>
      </c>
      <c r="I18" s="147">
        <v>0</v>
      </c>
      <c r="J18" s="64" t="e">
        <f t="shared" si="3"/>
        <v>#DIV/0!</v>
      </c>
      <c r="K18" s="141" t="e">
        <f t="shared" si="4"/>
        <v>#DIV/0!</v>
      </c>
    </row>
    <row r="19" spans="1:11" ht="15" customHeight="1" x14ac:dyDescent="0.25">
      <c r="A19" s="10"/>
      <c r="B19" s="10"/>
      <c r="C19" s="11" t="s">
        <v>43</v>
      </c>
      <c r="D19" s="15" t="s">
        <v>44</v>
      </c>
      <c r="E19" s="78">
        <v>0</v>
      </c>
      <c r="F19" s="59">
        <v>0</v>
      </c>
      <c r="G19" s="59">
        <v>0</v>
      </c>
      <c r="H19" s="59">
        <v>0</v>
      </c>
      <c r="I19" s="147">
        <v>0</v>
      </c>
      <c r="J19" s="64" t="e">
        <f t="shared" si="3"/>
        <v>#DIV/0!</v>
      </c>
      <c r="K19" s="141" t="e">
        <f t="shared" si="4"/>
        <v>#DIV/0!</v>
      </c>
    </row>
    <row r="20" spans="1:11" ht="15" customHeight="1" x14ac:dyDescent="0.25">
      <c r="A20" s="10"/>
      <c r="B20" s="14">
        <v>66</v>
      </c>
      <c r="C20" s="203" t="s">
        <v>167</v>
      </c>
      <c r="D20" s="204"/>
      <c r="E20" s="64">
        <f>E21+E23+E22</f>
        <v>11423.76</v>
      </c>
      <c r="F20" s="64">
        <f t="shared" ref="F20:H20" si="8">F21+F23+F22</f>
        <v>3500</v>
      </c>
      <c r="G20" s="64">
        <f t="shared" si="8"/>
        <v>10634.82</v>
      </c>
      <c r="H20" s="64">
        <f t="shared" si="8"/>
        <v>10772.619999999999</v>
      </c>
      <c r="I20" s="146">
        <f>I21+I23+I22</f>
        <v>4858.0599999999995</v>
      </c>
      <c r="J20" s="64">
        <f t="shared" si="3"/>
        <v>42.525928415863071</v>
      </c>
      <c r="K20" s="141">
        <f t="shared" si="4"/>
        <v>45.096364672660876</v>
      </c>
    </row>
    <row r="21" spans="1:11" s="37" customFormat="1" x14ac:dyDescent="0.25">
      <c r="A21" s="11"/>
      <c r="B21" s="16"/>
      <c r="C21" s="16" t="s">
        <v>46</v>
      </c>
      <c r="D21" s="16" t="s">
        <v>47</v>
      </c>
      <c r="E21" s="65">
        <v>1359.73</v>
      </c>
      <c r="F21" s="59">
        <v>1500</v>
      </c>
      <c r="G21" s="59">
        <v>1500</v>
      </c>
      <c r="H21" s="59">
        <v>1637.8</v>
      </c>
      <c r="I21" s="147">
        <v>2635.12</v>
      </c>
      <c r="J21" s="64">
        <f t="shared" si="3"/>
        <v>193.79729799298389</v>
      </c>
      <c r="K21" s="141">
        <f t="shared" si="4"/>
        <v>160.89388203687872</v>
      </c>
    </row>
    <row r="22" spans="1:11" s="37" customFormat="1" ht="15" customHeight="1" x14ac:dyDescent="0.25">
      <c r="A22" s="11"/>
      <c r="B22" s="16"/>
      <c r="C22" s="16" t="s">
        <v>171</v>
      </c>
      <c r="D22" s="116" t="s">
        <v>169</v>
      </c>
      <c r="E22" s="65">
        <v>0</v>
      </c>
      <c r="F22" s="59">
        <v>0</v>
      </c>
      <c r="G22" s="59">
        <v>7134.82</v>
      </c>
      <c r="H22" s="59">
        <v>7134.82</v>
      </c>
      <c r="I22" s="147">
        <v>0</v>
      </c>
      <c r="J22" s="64" t="e">
        <f t="shared" si="3"/>
        <v>#DIV/0!</v>
      </c>
      <c r="K22" s="141">
        <f t="shared" si="4"/>
        <v>0</v>
      </c>
    </row>
    <row r="23" spans="1:11" s="37" customFormat="1" x14ac:dyDescent="0.25">
      <c r="A23" s="11"/>
      <c r="B23" s="16"/>
      <c r="C23" s="16" t="s">
        <v>48</v>
      </c>
      <c r="D23" s="16" t="s">
        <v>49</v>
      </c>
      <c r="E23" s="65">
        <v>10064.030000000001</v>
      </c>
      <c r="F23" s="59">
        <v>2000</v>
      </c>
      <c r="G23" s="59">
        <v>2000</v>
      </c>
      <c r="H23" s="59">
        <v>2000</v>
      </c>
      <c r="I23" s="147">
        <v>2222.94</v>
      </c>
      <c r="J23" s="64">
        <f t="shared" si="3"/>
        <v>22.087970723457701</v>
      </c>
      <c r="K23" s="141">
        <f t="shared" si="4"/>
        <v>111.14699999999999</v>
      </c>
    </row>
    <row r="24" spans="1:11" ht="15" customHeight="1" x14ac:dyDescent="0.25">
      <c r="A24" s="10"/>
      <c r="B24" s="10">
        <v>67</v>
      </c>
      <c r="C24" s="203" t="s">
        <v>165</v>
      </c>
      <c r="D24" s="204"/>
      <c r="E24" s="64">
        <f>E25+E26+E27+E28</f>
        <v>76887.960000000006</v>
      </c>
      <c r="F24" s="64">
        <f t="shared" ref="F24:I24" si="9">F25+F26+F27+F28</f>
        <v>63819.88</v>
      </c>
      <c r="G24" s="64">
        <f t="shared" si="9"/>
        <v>64792.95</v>
      </c>
      <c r="H24" s="64">
        <f t="shared" si="9"/>
        <v>66616.25</v>
      </c>
      <c r="I24" s="146">
        <f t="shared" si="9"/>
        <v>67763.289999999994</v>
      </c>
      <c r="J24" s="64">
        <f t="shared" si="3"/>
        <v>88.132511254037681</v>
      </c>
      <c r="K24" s="141">
        <f t="shared" si="4"/>
        <v>101.72186215825718</v>
      </c>
    </row>
    <row r="25" spans="1:11" x14ac:dyDescent="0.25">
      <c r="A25" s="14"/>
      <c r="B25" s="14"/>
      <c r="C25" s="11" t="s">
        <v>50</v>
      </c>
      <c r="D25" s="11" t="s">
        <v>13</v>
      </c>
      <c r="E25" s="73">
        <v>15059.21</v>
      </c>
      <c r="F25" s="73">
        <v>13983.6</v>
      </c>
      <c r="G25" s="73">
        <v>13983.6</v>
      </c>
      <c r="H25" s="73">
        <f t="shared" ref="H25:I25" si="10">H45+H58+H59+H102</f>
        <v>15399.410000000002</v>
      </c>
      <c r="I25" s="148">
        <f t="shared" si="10"/>
        <v>15362.16</v>
      </c>
      <c r="J25" s="64">
        <f t="shared" si="3"/>
        <v>102.01172571469553</v>
      </c>
      <c r="K25" s="141">
        <f t="shared" si="4"/>
        <v>99.758107615811241</v>
      </c>
    </row>
    <row r="26" spans="1:11" x14ac:dyDescent="0.25">
      <c r="A26" s="14"/>
      <c r="B26" s="14"/>
      <c r="C26" s="11" t="s">
        <v>55</v>
      </c>
      <c r="D26" s="11" t="s">
        <v>56</v>
      </c>
      <c r="E26" s="73">
        <v>61775.65</v>
      </c>
      <c r="F26" s="73">
        <v>49836.28</v>
      </c>
      <c r="G26" s="73">
        <v>50809.35</v>
      </c>
      <c r="H26" s="73">
        <f>H48+H62+H73+H83+H93+H105</f>
        <v>51216.84</v>
      </c>
      <c r="I26" s="148">
        <v>52401.13</v>
      </c>
      <c r="J26" s="64">
        <f t="shared" si="3"/>
        <v>84.82489459843805</v>
      </c>
      <c r="K26" s="141">
        <f t="shared" si="4"/>
        <v>102.31230587439599</v>
      </c>
    </row>
    <row r="27" spans="1:11" ht="15" customHeight="1" x14ac:dyDescent="0.25">
      <c r="A27" s="10"/>
      <c r="B27" s="10"/>
      <c r="C27" s="11" t="s">
        <v>43</v>
      </c>
      <c r="D27" s="15" t="s">
        <v>44</v>
      </c>
      <c r="E27" s="67">
        <v>0</v>
      </c>
      <c r="F27" s="67">
        <v>0</v>
      </c>
      <c r="G27" s="67">
        <v>0</v>
      </c>
      <c r="H27" s="67">
        <v>0</v>
      </c>
      <c r="I27" s="149">
        <v>0</v>
      </c>
      <c r="J27" s="64" t="e">
        <f t="shared" si="3"/>
        <v>#DIV/0!</v>
      </c>
      <c r="K27" s="141" t="e">
        <f t="shared" si="4"/>
        <v>#DIV/0!</v>
      </c>
    </row>
    <row r="28" spans="1:11" ht="15" customHeight="1" x14ac:dyDescent="0.25">
      <c r="A28" s="10"/>
      <c r="B28" s="10"/>
      <c r="C28" s="11" t="s">
        <v>160</v>
      </c>
      <c r="D28" s="15" t="s">
        <v>161</v>
      </c>
      <c r="E28" s="67">
        <v>53.1</v>
      </c>
      <c r="F28" s="67">
        <v>0</v>
      </c>
      <c r="G28" s="67">
        <v>0</v>
      </c>
      <c r="H28" s="67">
        <v>0</v>
      </c>
      <c r="I28" s="149"/>
      <c r="J28" s="64">
        <f t="shared" si="3"/>
        <v>0</v>
      </c>
      <c r="K28" s="141" t="e">
        <f t="shared" si="4"/>
        <v>#DIV/0!</v>
      </c>
    </row>
    <row r="29" spans="1:11" ht="15" customHeight="1" x14ac:dyDescent="0.25">
      <c r="A29" s="10"/>
      <c r="B29" s="10">
        <v>639</v>
      </c>
      <c r="C29" s="115" t="s">
        <v>160</v>
      </c>
      <c r="D29" s="15" t="s">
        <v>161</v>
      </c>
      <c r="E29" s="67">
        <v>1634.9</v>
      </c>
      <c r="F29" s="67">
        <v>1651.75</v>
      </c>
      <c r="G29" s="67">
        <v>1651.75</v>
      </c>
      <c r="H29" s="67">
        <v>1619.7</v>
      </c>
      <c r="I29" s="149">
        <v>1610.62</v>
      </c>
      <c r="J29" s="64">
        <f t="shared" si="3"/>
        <v>98.514893877301361</v>
      </c>
      <c r="K29" s="141">
        <f t="shared" si="4"/>
        <v>99.439402358461436</v>
      </c>
    </row>
    <row r="30" spans="1:11" x14ac:dyDescent="0.25">
      <c r="A30" s="10"/>
      <c r="B30" s="25">
        <v>639</v>
      </c>
      <c r="C30" s="11" t="s">
        <v>53</v>
      </c>
      <c r="D30" s="11" t="s">
        <v>54</v>
      </c>
      <c r="E30" s="83">
        <v>9264.48</v>
      </c>
      <c r="F30" s="83">
        <f>'POSEBNI DIO'!F47+'POSEBNI DIO'!F64+'POSEBNI DIO'!F76</f>
        <v>9359.9700000000012</v>
      </c>
      <c r="G30" s="83">
        <v>9359.9699999999993</v>
      </c>
      <c r="H30" s="83">
        <v>5515.09</v>
      </c>
      <c r="I30" s="150">
        <v>5735.63</v>
      </c>
      <c r="J30" s="64">
        <f t="shared" si="3"/>
        <v>61.909896723831238</v>
      </c>
      <c r="K30" s="141">
        <f t="shared" si="4"/>
        <v>103.9988468003242</v>
      </c>
    </row>
    <row r="31" spans="1:11" x14ac:dyDescent="0.25">
      <c r="A31" s="10"/>
      <c r="B31" s="25">
        <v>639</v>
      </c>
      <c r="C31" s="11" t="s">
        <v>179</v>
      </c>
      <c r="D31" s="11" t="s">
        <v>172</v>
      </c>
      <c r="E31" s="83">
        <v>0</v>
      </c>
      <c r="F31" s="83">
        <f>'POSEBNI DIO'!F51</f>
        <v>0</v>
      </c>
      <c r="G31" s="83">
        <v>0</v>
      </c>
      <c r="H31" s="83">
        <v>3391.36</v>
      </c>
      <c r="I31" s="150">
        <v>3391.36</v>
      </c>
      <c r="J31" s="64" t="e">
        <f t="shared" si="3"/>
        <v>#DIV/0!</v>
      </c>
      <c r="K31" s="141">
        <f t="shared" si="4"/>
        <v>100</v>
      </c>
    </row>
    <row r="32" spans="1:11" x14ac:dyDescent="0.25">
      <c r="A32" s="10"/>
      <c r="B32" s="10">
        <v>68</v>
      </c>
      <c r="C32" s="11" t="s">
        <v>46</v>
      </c>
      <c r="D32" s="11" t="s">
        <v>168</v>
      </c>
      <c r="E32" s="73">
        <v>0</v>
      </c>
      <c r="F32" s="73">
        <v>0</v>
      </c>
      <c r="G32" s="73">
        <v>0</v>
      </c>
      <c r="H32" s="73">
        <v>0</v>
      </c>
      <c r="I32" s="148">
        <v>0</v>
      </c>
      <c r="J32" s="64" t="e">
        <f t="shared" si="3"/>
        <v>#DIV/0!</v>
      </c>
      <c r="K32" s="141" t="e">
        <f t="shared" si="4"/>
        <v>#DIV/0!</v>
      </c>
    </row>
    <row r="33" spans="1:11" x14ac:dyDescent="0.25">
      <c r="A33" s="12">
        <v>7</v>
      </c>
      <c r="B33" s="13"/>
      <c r="C33" s="13"/>
      <c r="D33" s="23" t="s">
        <v>14</v>
      </c>
      <c r="E33" s="64">
        <f>E34</f>
        <v>0</v>
      </c>
      <c r="F33" s="64">
        <f t="shared" ref="F33:I33" si="11">F34</f>
        <v>0</v>
      </c>
      <c r="G33" s="64">
        <f t="shared" si="11"/>
        <v>0</v>
      </c>
      <c r="H33" s="64">
        <f t="shared" si="11"/>
        <v>0</v>
      </c>
      <c r="I33" s="146">
        <f t="shared" si="11"/>
        <v>0</v>
      </c>
      <c r="J33" s="64" t="e">
        <f t="shared" si="3"/>
        <v>#DIV/0!</v>
      </c>
      <c r="K33" s="141" t="e">
        <f t="shared" si="4"/>
        <v>#DIV/0!</v>
      </c>
    </row>
    <row r="34" spans="1:11" x14ac:dyDescent="0.25">
      <c r="A34" s="14"/>
      <c r="B34" s="14">
        <v>72</v>
      </c>
      <c r="C34" s="14"/>
      <c r="D34" s="24" t="s">
        <v>35</v>
      </c>
      <c r="E34" s="65">
        <f>E35</f>
        <v>0</v>
      </c>
      <c r="F34" s="65">
        <f t="shared" ref="F34:I34" si="12">F35</f>
        <v>0</v>
      </c>
      <c r="G34" s="65">
        <f t="shared" si="12"/>
        <v>0</v>
      </c>
      <c r="H34" s="65">
        <f t="shared" si="12"/>
        <v>0</v>
      </c>
      <c r="I34" s="151">
        <f t="shared" si="12"/>
        <v>0</v>
      </c>
      <c r="J34" s="64" t="e">
        <f t="shared" si="3"/>
        <v>#DIV/0!</v>
      </c>
      <c r="K34" s="141" t="e">
        <f t="shared" si="4"/>
        <v>#DIV/0!</v>
      </c>
    </row>
    <row r="35" spans="1:11" x14ac:dyDescent="0.25">
      <c r="A35" s="14"/>
      <c r="B35" s="14"/>
      <c r="C35" s="11" t="s">
        <v>51</v>
      </c>
      <c r="D35" s="11" t="s">
        <v>52</v>
      </c>
      <c r="E35" s="73">
        <v>0</v>
      </c>
      <c r="F35" s="59">
        <v>0</v>
      </c>
      <c r="G35" s="59">
        <v>0</v>
      </c>
      <c r="H35" s="59">
        <v>0</v>
      </c>
      <c r="I35" s="147">
        <v>0</v>
      </c>
      <c r="J35" s="64" t="e">
        <f t="shared" si="3"/>
        <v>#DIV/0!</v>
      </c>
      <c r="K35" s="141" t="e">
        <f t="shared" si="4"/>
        <v>#DIV/0!</v>
      </c>
    </row>
    <row r="36" spans="1:11" x14ac:dyDescent="0.25">
      <c r="A36" s="79"/>
      <c r="B36" s="79"/>
      <c r="C36" s="80"/>
      <c r="D36" s="80"/>
      <c r="E36" s="81"/>
      <c r="F36" s="82"/>
      <c r="G36" s="82"/>
      <c r="H36" s="82"/>
      <c r="I36" s="152"/>
      <c r="J36" s="82"/>
      <c r="K36" s="40"/>
    </row>
    <row r="37" spans="1:11" ht="6.75" customHeight="1" x14ac:dyDescent="0.25">
      <c r="K37" s="40"/>
    </row>
    <row r="38" spans="1:11" x14ac:dyDescent="0.25">
      <c r="K38" s="40"/>
    </row>
    <row r="39" spans="1:11" ht="15.75" customHeight="1" x14ac:dyDescent="0.25">
      <c r="A39" s="183" t="s">
        <v>15</v>
      </c>
      <c r="B39" s="183"/>
      <c r="C39" s="183"/>
      <c r="D39" s="183"/>
      <c r="E39" s="183"/>
      <c r="F39" s="183"/>
      <c r="G39" s="183"/>
      <c r="H39" s="183"/>
      <c r="I39" s="183"/>
      <c r="J39" s="183"/>
      <c r="K39" s="40"/>
    </row>
    <row r="40" spans="1:11" ht="18" x14ac:dyDescent="0.25">
      <c r="A40" s="4"/>
      <c r="B40" s="4"/>
      <c r="C40" s="4"/>
      <c r="D40" s="4"/>
      <c r="E40" s="22"/>
      <c r="F40" s="4"/>
      <c r="G40" s="4"/>
      <c r="H40" s="5"/>
      <c r="I40" s="5"/>
      <c r="J40" s="5"/>
      <c r="K40" s="40"/>
    </row>
    <row r="41" spans="1:11" ht="25.5" x14ac:dyDescent="0.25">
      <c r="A41" s="18" t="s">
        <v>9</v>
      </c>
      <c r="B41" s="17" t="s">
        <v>10</v>
      </c>
      <c r="C41" s="17" t="s">
        <v>11</v>
      </c>
      <c r="D41" s="17" t="s">
        <v>16</v>
      </c>
      <c r="E41" s="119" t="s">
        <v>205</v>
      </c>
      <c r="F41" s="18" t="s">
        <v>206</v>
      </c>
      <c r="G41" s="18" t="s">
        <v>207</v>
      </c>
      <c r="H41" s="18" t="s">
        <v>208</v>
      </c>
      <c r="I41" s="18" t="s">
        <v>209</v>
      </c>
      <c r="J41" s="18" t="s">
        <v>197</v>
      </c>
      <c r="K41" s="140" t="s">
        <v>197</v>
      </c>
    </row>
    <row r="42" spans="1:11" x14ac:dyDescent="0.25">
      <c r="A42" s="205">
        <v>1</v>
      </c>
      <c r="B42" s="206"/>
      <c r="C42" s="207"/>
      <c r="D42" s="17">
        <v>2</v>
      </c>
      <c r="E42" s="17">
        <v>3</v>
      </c>
      <c r="F42" s="18">
        <v>4</v>
      </c>
      <c r="G42" s="18">
        <v>5</v>
      </c>
      <c r="H42" s="18">
        <v>6</v>
      </c>
      <c r="I42" s="18">
        <v>7</v>
      </c>
      <c r="J42" s="18" t="s">
        <v>199</v>
      </c>
      <c r="K42" s="140" t="s">
        <v>200</v>
      </c>
    </row>
    <row r="43" spans="1:11" ht="15.75" customHeight="1" x14ac:dyDescent="0.25">
      <c r="A43" s="9">
        <v>3</v>
      </c>
      <c r="B43" s="9"/>
      <c r="C43" s="9"/>
      <c r="D43" s="9" t="s">
        <v>17</v>
      </c>
      <c r="E43" s="64">
        <f t="shared" ref="E43:I43" si="13">E44+E57+E70+E80+E90</f>
        <v>743116.72</v>
      </c>
      <c r="F43" s="64">
        <f t="shared" si="13"/>
        <v>649618.33000000007</v>
      </c>
      <c r="G43" s="64">
        <v>809726.22</v>
      </c>
      <c r="H43" s="64">
        <f t="shared" si="13"/>
        <v>934399.65</v>
      </c>
      <c r="I43" s="146">
        <f t="shared" si="13"/>
        <v>854607.07</v>
      </c>
      <c r="J43" s="64">
        <f>I43/E43*100</f>
        <v>115.0030738105314</v>
      </c>
      <c r="K43" s="141">
        <f>I43/H43*100</f>
        <v>91.460551167800617</v>
      </c>
    </row>
    <row r="44" spans="1:11" ht="15.75" customHeight="1" x14ac:dyDescent="0.25">
      <c r="A44" s="9"/>
      <c r="B44" s="14">
        <v>31</v>
      </c>
      <c r="C44" s="14"/>
      <c r="D44" s="14" t="s">
        <v>18</v>
      </c>
      <c r="E44" s="64">
        <f>E45+E46+E48+E49+E51+E53+E54+E55+E56+E50+E52+E47</f>
        <v>624527.29999999993</v>
      </c>
      <c r="F44" s="64">
        <f t="shared" ref="F44:I44" si="14">F45+F46+F48+F49+F51+F53+F54+F55+F56+F50+F52+F47</f>
        <v>522627.72000000003</v>
      </c>
      <c r="G44" s="64">
        <f t="shared" si="14"/>
        <v>672627.72</v>
      </c>
      <c r="H44" s="64">
        <f>H45+H46+H48+H49+H51+H53+H54+H55+H56+H50+H52+H47</f>
        <v>792344.29999999993</v>
      </c>
      <c r="I44" s="146">
        <f t="shared" si="14"/>
        <v>724303.41999999993</v>
      </c>
      <c r="J44" s="64">
        <f t="shared" ref="J44:J107" si="15">I44/E44*100</f>
        <v>115.97626236675322</v>
      </c>
      <c r="K44" s="141">
        <f t="shared" ref="K44:K107" si="16">I44/H44*100</f>
        <v>91.412712882518363</v>
      </c>
    </row>
    <row r="45" spans="1:11" x14ac:dyDescent="0.25">
      <c r="A45" s="10"/>
      <c r="B45" s="10"/>
      <c r="C45" s="11" t="s">
        <v>50</v>
      </c>
      <c r="D45" s="11" t="s">
        <v>13</v>
      </c>
      <c r="E45" s="73">
        <f>'POSEBNI DIO'!E27+'POSEBNI DIO'!E39+'POSEBNI DIO'!E45+'POSEBNI DIO'!E56+'POSEBNI DIO'!E74</f>
        <v>12263.150000000001</v>
      </c>
      <c r="F45" s="73">
        <f>'POSEBNI DIO'!F27+'POSEBNI DIO'!F39+'POSEBNI DIO'!F45+'POSEBNI DIO'!F56+'POSEBNI DIO'!F74</f>
        <v>12328.79</v>
      </c>
      <c r="G45" s="73">
        <f>'POSEBNI DIO'!G27+'POSEBNI DIO'!G39+'POSEBNI DIO'!G45+'POSEBNI DIO'!G56+'POSEBNI DIO'!G74</f>
        <v>12328.79</v>
      </c>
      <c r="H45" s="73">
        <f>'POSEBNI DIO'!H27+'POSEBNI DIO'!H39+'POSEBNI DIO'!H45+'POSEBNI DIO'!H56+'POSEBNI DIO'!H74</f>
        <v>12478.580000000002</v>
      </c>
      <c r="I45" s="148">
        <f>'POSEBNI DIO'!I27+'POSEBNI DIO'!I39+'POSEBNI DIO'!I45+'POSEBNI DIO'!I56+'POSEBNI DIO'!I74</f>
        <v>12445.61</v>
      </c>
      <c r="J45" s="64">
        <f t="shared" si="15"/>
        <v>101.48787220249282</v>
      </c>
      <c r="K45" s="141">
        <f t="shared" si="16"/>
        <v>99.735787245023062</v>
      </c>
    </row>
    <row r="46" spans="1:11" x14ac:dyDescent="0.25">
      <c r="A46" s="10"/>
      <c r="B46" s="10"/>
      <c r="C46" s="16" t="s">
        <v>46</v>
      </c>
      <c r="D46" s="16" t="s">
        <v>47</v>
      </c>
      <c r="E46" s="66">
        <f>'POSEBNI DIO'!E96</f>
        <v>0</v>
      </c>
      <c r="F46" s="66">
        <f>'POSEBNI DIO'!F96</f>
        <v>0</v>
      </c>
      <c r="G46" s="66">
        <f>'POSEBNI DIO'!G96</f>
        <v>0</v>
      </c>
      <c r="H46" s="66">
        <f>'POSEBNI DIO'!H96</f>
        <v>0</v>
      </c>
      <c r="I46" s="154">
        <f>'POSEBNI DIO'!I96</f>
        <v>0</v>
      </c>
      <c r="J46" s="64" t="e">
        <f t="shared" si="15"/>
        <v>#DIV/0!</v>
      </c>
      <c r="K46" s="141" t="e">
        <f t="shared" si="16"/>
        <v>#DIV/0!</v>
      </c>
    </row>
    <row r="47" spans="1:11" x14ac:dyDescent="0.25">
      <c r="A47" s="10"/>
      <c r="B47" s="10"/>
      <c r="C47" s="114" t="s">
        <v>46</v>
      </c>
      <c r="D47" s="16" t="s">
        <v>169</v>
      </c>
      <c r="E47" s="66">
        <f>'POSEBNI DIO'!E101</f>
        <v>0</v>
      </c>
      <c r="F47" s="66">
        <f>'POSEBNI DIO'!F101</f>
        <v>0</v>
      </c>
      <c r="G47" s="66">
        <f>'POSEBNI DIO'!G101</f>
        <v>0</v>
      </c>
      <c r="H47" s="66">
        <f>'POSEBNI DIO'!H101</f>
        <v>0</v>
      </c>
      <c r="I47" s="154">
        <f>'POSEBNI DIO'!I101</f>
        <v>0</v>
      </c>
      <c r="J47" s="64" t="e">
        <f t="shared" si="15"/>
        <v>#DIV/0!</v>
      </c>
      <c r="K47" s="141" t="e">
        <f t="shared" si="16"/>
        <v>#DIV/0!</v>
      </c>
    </row>
    <row r="48" spans="1:11" x14ac:dyDescent="0.25">
      <c r="A48" s="14"/>
      <c r="B48" s="14"/>
      <c r="C48" s="11" t="s">
        <v>55</v>
      </c>
      <c r="D48" s="11" t="s">
        <v>56</v>
      </c>
      <c r="E48" s="73">
        <f>'POSEBNI DIO'!E22</f>
        <v>0</v>
      </c>
      <c r="F48" s="73">
        <f>'POSEBNI DIO'!F22</f>
        <v>0</v>
      </c>
      <c r="G48" s="73">
        <f>'POSEBNI DIO'!G22</f>
        <v>0</v>
      </c>
      <c r="H48" s="73">
        <f>'POSEBNI DIO'!H22</f>
        <v>0</v>
      </c>
      <c r="I48" s="148">
        <f>'POSEBNI DIO'!I22</f>
        <v>0</v>
      </c>
      <c r="J48" s="64" t="e">
        <f t="shared" si="15"/>
        <v>#DIV/0!</v>
      </c>
      <c r="K48" s="141" t="e">
        <f t="shared" si="16"/>
        <v>#DIV/0!</v>
      </c>
    </row>
    <row r="49" spans="1:11" ht="15" customHeight="1" x14ac:dyDescent="0.25">
      <c r="A49" s="10"/>
      <c r="B49" s="10"/>
      <c r="C49" s="11" t="s">
        <v>43</v>
      </c>
      <c r="D49" s="15" t="s">
        <v>44</v>
      </c>
      <c r="E49" s="67">
        <v>0</v>
      </c>
      <c r="F49" s="59">
        <v>0</v>
      </c>
      <c r="G49" s="59">
        <v>0</v>
      </c>
      <c r="H49" s="59">
        <v>0</v>
      </c>
      <c r="I49" s="147">
        <v>0</v>
      </c>
      <c r="J49" s="64" t="e">
        <f t="shared" si="15"/>
        <v>#DIV/0!</v>
      </c>
      <c r="K49" s="141" t="e">
        <f t="shared" si="16"/>
        <v>#DIV/0!</v>
      </c>
    </row>
    <row r="50" spans="1:11" ht="15" customHeight="1" x14ac:dyDescent="0.25">
      <c r="A50" s="10"/>
      <c r="B50" s="10"/>
      <c r="C50" s="11" t="s">
        <v>160</v>
      </c>
      <c r="D50" s="15" t="s">
        <v>161</v>
      </c>
      <c r="E50" s="67">
        <f>'POSEBNI DIO'!E59</f>
        <v>428.72</v>
      </c>
      <c r="F50" s="67">
        <f>'POSEBNI DIO'!F59</f>
        <v>1544.83</v>
      </c>
      <c r="G50" s="67">
        <f>'POSEBNI DIO'!G59</f>
        <v>1544.83</v>
      </c>
      <c r="H50" s="67">
        <v>1479.84</v>
      </c>
      <c r="I50" s="149">
        <v>1479.84</v>
      </c>
      <c r="J50" s="64">
        <f t="shared" si="15"/>
        <v>345.17633886919197</v>
      </c>
      <c r="K50" s="141">
        <f t="shared" si="16"/>
        <v>100</v>
      </c>
    </row>
    <row r="51" spans="1:11" x14ac:dyDescent="0.25">
      <c r="A51" s="10"/>
      <c r="B51" s="25"/>
      <c r="C51" s="11" t="s">
        <v>53</v>
      </c>
      <c r="D51" s="11" t="s">
        <v>54</v>
      </c>
      <c r="E51" s="73">
        <f>'POSEBNI DIO'!E49+'POSEBNI DIO'!E66+'POSEBNI DIO'!E78</f>
        <v>5815.71</v>
      </c>
      <c r="F51" s="73">
        <f>'POSEBNI DIO'!F49+'POSEBNI DIO'!F66+'POSEBNI DIO'!F78</f>
        <v>8754.1</v>
      </c>
      <c r="G51" s="73">
        <f>'POSEBNI DIO'!G49+'POSEBNI DIO'!G66+'POSEBNI DIO'!G78</f>
        <v>8754.1</v>
      </c>
      <c r="H51" s="73">
        <f>'POSEBNI DIO'!H49+'POSEBNI DIO'!H66+'POSEBNI DIO'!H78</f>
        <v>4994.5200000000004</v>
      </c>
      <c r="I51" s="148">
        <f>'POSEBNI DIO'!I49+'POSEBNI DIO'!I66+'POSEBNI DIO'!I78</f>
        <v>4994.5200000000004</v>
      </c>
      <c r="J51" s="64">
        <f t="shared" si="15"/>
        <v>85.879797995429627</v>
      </c>
      <c r="K51" s="141">
        <f t="shared" si="16"/>
        <v>100</v>
      </c>
    </row>
    <row r="52" spans="1:11" x14ac:dyDescent="0.25">
      <c r="A52" s="10"/>
      <c r="B52" s="25"/>
      <c r="C52" s="11" t="s">
        <v>53</v>
      </c>
      <c r="D52" s="11" t="s">
        <v>175</v>
      </c>
      <c r="E52" s="73">
        <f>'POSEBNI DIO'!E51</f>
        <v>4853.72</v>
      </c>
      <c r="F52" s="73">
        <f>'POSEBNI DIO'!F51</f>
        <v>0</v>
      </c>
      <c r="G52" s="73">
        <f>'POSEBNI DIO'!G51</f>
        <v>0</v>
      </c>
      <c r="H52" s="73">
        <v>3391.36</v>
      </c>
      <c r="I52" s="148">
        <v>3391.36</v>
      </c>
      <c r="J52" s="64">
        <f t="shared" si="15"/>
        <v>69.871356402923951</v>
      </c>
      <c r="K52" s="141">
        <f t="shared" si="16"/>
        <v>100</v>
      </c>
    </row>
    <row r="53" spans="1:11" x14ac:dyDescent="0.25">
      <c r="A53" s="10"/>
      <c r="B53" s="10"/>
      <c r="C53" s="11" t="s">
        <v>39</v>
      </c>
      <c r="D53" s="11" t="s">
        <v>40</v>
      </c>
      <c r="E53" s="73">
        <f>'POSEBNI DIO'!E113</f>
        <v>601166</v>
      </c>
      <c r="F53" s="73">
        <f>'POSEBNI DIO'!F113</f>
        <v>500000</v>
      </c>
      <c r="G53" s="73">
        <f>'POSEBNI DIO'!G113</f>
        <v>650000</v>
      </c>
      <c r="H53" s="73">
        <f>'POSEBNI DIO'!H113</f>
        <v>770000</v>
      </c>
      <c r="I53" s="148">
        <f>'POSEBNI DIO'!I113</f>
        <v>701992.09</v>
      </c>
      <c r="J53" s="64">
        <f t="shared" si="15"/>
        <v>116.77175522235122</v>
      </c>
      <c r="K53" s="141">
        <f t="shared" si="16"/>
        <v>91.167803896103891</v>
      </c>
    </row>
    <row r="54" spans="1:11" x14ac:dyDescent="0.25">
      <c r="A54" s="10"/>
      <c r="B54" s="25"/>
      <c r="C54" s="11" t="s">
        <v>41</v>
      </c>
      <c r="D54" s="11" t="s">
        <v>42</v>
      </c>
      <c r="E54" s="73">
        <v>0</v>
      </c>
      <c r="F54" s="59">
        <v>0</v>
      </c>
      <c r="G54" s="59">
        <v>0</v>
      </c>
      <c r="H54" s="59">
        <v>0</v>
      </c>
      <c r="I54" s="147">
        <v>0</v>
      </c>
      <c r="J54" s="64" t="e">
        <f t="shared" si="15"/>
        <v>#DIV/0!</v>
      </c>
      <c r="K54" s="141" t="e">
        <f t="shared" si="16"/>
        <v>#DIV/0!</v>
      </c>
    </row>
    <row r="55" spans="1:11" s="37" customFormat="1" x14ac:dyDescent="0.25">
      <c r="A55" s="11"/>
      <c r="B55" s="16"/>
      <c r="C55" s="16" t="s">
        <v>48</v>
      </c>
      <c r="D55" s="16" t="s">
        <v>49</v>
      </c>
      <c r="E55" s="66">
        <f>'POSEBNI DIO'!E121</f>
        <v>0</v>
      </c>
      <c r="F55" s="66">
        <f>'POSEBNI DIO'!F121</f>
        <v>0</v>
      </c>
      <c r="G55" s="66">
        <f>'POSEBNI DIO'!G121</f>
        <v>0</v>
      </c>
      <c r="H55" s="66">
        <f>'POSEBNI DIO'!H121</f>
        <v>0</v>
      </c>
      <c r="I55" s="154">
        <f>'POSEBNI DIO'!I121</f>
        <v>0</v>
      </c>
      <c r="J55" s="64" t="e">
        <f t="shared" si="15"/>
        <v>#DIV/0!</v>
      </c>
      <c r="K55" s="141" t="e">
        <f t="shared" si="16"/>
        <v>#DIV/0!</v>
      </c>
    </row>
    <row r="56" spans="1:11" x14ac:dyDescent="0.25">
      <c r="A56" s="14"/>
      <c r="B56" s="14"/>
      <c r="C56" s="11" t="s">
        <v>51</v>
      </c>
      <c r="D56" s="11" t="s">
        <v>52</v>
      </c>
      <c r="E56" s="73">
        <v>0</v>
      </c>
      <c r="F56" s="59">
        <v>0</v>
      </c>
      <c r="G56" s="59">
        <v>0</v>
      </c>
      <c r="H56" s="59">
        <v>0</v>
      </c>
      <c r="I56" s="147">
        <v>0</v>
      </c>
      <c r="J56" s="64" t="e">
        <f t="shared" si="15"/>
        <v>#DIV/0!</v>
      </c>
      <c r="K56" s="141" t="e">
        <f t="shared" si="16"/>
        <v>#DIV/0!</v>
      </c>
    </row>
    <row r="57" spans="1:11" x14ac:dyDescent="0.25">
      <c r="A57" s="10"/>
      <c r="B57" s="10">
        <v>32</v>
      </c>
      <c r="C57" s="11"/>
      <c r="D57" s="10" t="s">
        <v>30</v>
      </c>
      <c r="E57" s="75">
        <f>E58+E60+E62+E63+E64+E65+E66+E67+E68+E69+E59+E61</f>
        <v>117930.75000000001</v>
      </c>
      <c r="F57" s="75">
        <f t="shared" ref="F57:I57" si="17">F58+F60+F62+F63+F64+F65+F66+F67+F68+F69+F59+F61</f>
        <v>126247.60999999999</v>
      </c>
      <c r="G57" s="75">
        <f t="shared" si="17"/>
        <v>126355.5</v>
      </c>
      <c r="H57" s="75">
        <f>H58+H60+H62+H63+H64+H65+H66+H67+H68+H69+H59+H61</f>
        <v>141422.91999999998</v>
      </c>
      <c r="I57" s="155">
        <f t="shared" si="17"/>
        <v>129676.83</v>
      </c>
      <c r="J57" s="64">
        <f t="shared" si="15"/>
        <v>109.96015034246791</v>
      </c>
      <c r="K57" s="141">
        <f t="shared" si="16"/>
        <v>91.694351948043504</v>
      </c>
    </row>
    <row r="58" spans="1:11" x14ac:dyDescent="0.25">
      <c r="A58" s="10"/>
      <c r="B58" s="10"/>
      <c r="C58" s="11" t="s">
        <v>50</v>
      </c>
      <c r="D58" s="11" t="s">
        <v>13</v>
      </c>
      <c r="E58" s="73">
        <v>2796.06</v>
      </c>
      <c r="F58" s="73">
        <f>'POSEBNI DIO'!F13+'POSEBNI DIO'!F28+'POSEBNI DIO'!F46+'POSEBNI DIO'!F57+'POSEBNI DIO'!F75</f>
        <v>1654.81</v>
      </c>
      <c r="G58" s="73">
        <f>'POSEBNI DIO'!G13+'POSEBNI DIO'!G28+'POSEBNI DIO'!G46+'POSEBNI DIO'!G57+'POSEBNI DIO'!G75</f>
        <v>1654.81</v>
      </c>
      <c r="H58" s="73">
        <f>'POSEBNI DIO'!H18+'POSEBNI DIO'!H28+'POSEBNI DIO'!H46+'POSEBNI DIO'!H57+'POSEBNI DIO'!H75</f>
        <v>1820.83</v>
      </c>
      <c r="I58" s="148">
        <f>'POSEBNI DIO'!I18+'POSEBNI DIO'!I28+'POSEBNI DIO'!I46+'POSEBNI DIO'!I57+'POSEBNI DIO'!I75</f>
        <v>1820.83</v>
      </c>
      <c r="J58" s="64">
        <f t="shared" si="15"/>
        <v>65.121277798044389</v>
      </c>
      <c r="K58" s="141">
        <f t="shared" si="16"/>
        <v>100</v>
      </c>
    </row>
    <row r="59" spans="1:11" x14ac:dyDescent="0.25">
      <c r="A59" s="10"/>
      <c r="B59" s="10"/>
      <c r="C59" s="11" t="s">
        <v>50</v>
      </c>
      <c r="D59" s="11" t="s">
        <v>174</v>
      </c>
      <c r="E59" s="73">
        <v>0</v>
      </c>
      <c r="F59" s="73">
        <f>'POSEBNI DIO'!F15</f>
        <v>0</v>
      </c>
      <c r="G59" s="73">
        <v>0</v>
      </c>
      <c r="H59" s="73">
        <v>0</v>
      </c>
      <c r="I59" s="148">
        <v>0</v>
      </c>
      <c r="J59" s="64" t="e">
        <f t="shared" si="15"/>
        <v>#DIV/0!</v>
      </c>
      <c r="K59" s="141" t="e">
        <f t="shared" si="16"/>
        <v>#DIV/0!</v>
      </c>
    </row>
    <row r="60" spans="1:11" x14ac:dyDescent="0.25">
      <c r="A60" s="10"/>
      <c r="B60" s="10"/>
      <c r="C60" s="16" t="s">
        <v>46</v>
      </c>
      <c r="D60" s="16" t="s">
        <v>47</v>
      </c>
      <c r="E60" s="66">
        <f>'POSEBNI DIO'!E97+'POSEBNI DIO'!E131</f>
        <v>483.47999999999996</v>
      </c>
      <c r="F60" s="66">
        <f>'POSEBNI DIO'!F97+'POSEBNI DIO'!F131</f>
        <v>1501</v>
      </c>
      <c r="G60" s="66">
        <f>'POSEBNI DIO'!G97+'POSEBNI DIO'!G131</f>
        <v>1501</v>
      </c>
      <c r="H60" s="66">
        <f>'POSEBNI DIO'!H97+'POSEBNI DIO'!H131</f>
        <v>1501</v>
      </c>
      <c r="I60" s="154">
        <f>'POSEBNI DIO'!I97+'POSEBNI DIO'!I131</f>
        <v>1706</v>
      </c>
      <c r="J60" s="64">
        <f t="shared" si="15"/>
        <v>352.85844295524117</v>
      </c>
      <c r="K60" s="141">
        <f t="shared" si="16"/>
        <v>113.65756162558294</v>
      </c>
    </row>
    <row r="61" spans="1:11" x14ac:dyDescent="0.25">
      <c r="A61" s="10"/>
      <c r="B61" s="10"/>
      <c r="C61" s="114" t="s">
        <v>46</v>
      </c>
      <c r="D61" s="16" t="s">
        <v>169</v>
      </c>
      <c r="E61" s="66">
        <f>'POSEBNI DIO'!E102+'POSEBNI DIO'!E136</f>
        <v>128.52000000000001</v>
      </c>
      <c r="F61" s="66">
        <f>'POSEBNI DIO'!F102+'POSEBNI DIO'!F136</f>
        <v>0</v>
      </c>
      <c r="G61" s="66">
        <f>'POSEBNI DIO'!G102+'POSEBNI DIO'!G136</f>
        <v>2832.21</v>
      </c>
      <c r="H61" s="66">
        <f>'POSEBNI DIO'!H102+'POSEBNI DIO'!H136</f>
        <v>800.43</v>
      </c>
      <c r="I61" s="154">
        <f>'POSEBNI DIO'!I102+'POSEBNI DIO'!I136</f>
        <v>0</v>
      </c>
      <c r="J61" s="64">
        <f t="shared" si="15"/>
        <v>0</v>
      </c>
      <c r="K61" s="141">
        <f t="shared" si="16"/>
        <v>0</v>
      </c>
    </row>
    <row r="62" spans="1:11" x14ac:dyDescent="0.25">
      <c r="A62" s="14"/>
      <c r="B62" s="14"/>
      <c r="C62" s="11" t="s">
        <v>55</v>
      </c>
      <c r="D62" s="11" t="s">
        <v>56</v>
      </c>
      <c r="E62" s="73">
        <f>'POSEBNI DIO'!E23+'POSEBNI DIO'!E105+'POSEBNI DIO'!E141+'POSEBNI DIO'!E153</f>
        <v>47552.69</v>
      </c>
      <c r="F62" s="73">
        <f>'POSEBNI DIO'!F23+'POSEBNI DIO'!F105+'POSEBNI DIO'!F141+'POSEBNI DIO'!F153</f>
        <v>49336.28</v>
      </c>
      <c r="G62" s="73">
        <f>'POSEBNI DIO'!G23+'POSEBNI DIO'!G105+'POSEBNI DIO'!G141+'POSEBNI DIO'!G153</f>
        <v>50309.35</v>
      </c>
      <c r="H62" s="73">
        <v>49259.34</v>
      </c>
      <c r="I62" s="148">
        <f>'POSEBNI DIO'!I23+'POSEBNI DIO'!I105+'POSEBNI DIO'!I141+'POSEBNI DIO'!I153</f>
        <v>49259.040000000001</v>
      </c>
      <c r="J62" s="64">
        <f t="shared" si="15"/>
        <v>103.5883353812371</v>
      </c>
      <c r="K62" s="141">
        <f t="shared" si="16"/>
        <v>99.999390978441866</v>
      </c>
    </row>
    <row r="63" spans="1:11" ht="15" customHeight="1" x14ac:dyDescent="0.25">
      <c r="A63" s="10"/>
      <c r="B63" s="10"/>
      <c r="C63" s="11" t="s">
        <v>43</v>
      </c>
      <c r="D63" s="15" t="s">
        <v>44</v>
      </c>
      <c r="E63" s="67">
        <f>'POSEBNI DIO'!E109</f>
        <v>3798.5</v>
      </c>
      <c r="F63" s="67">
        <f>'POSEBNI DIO'!F109</f>
        <v>0</v>
      </c>
      <c r="G63" s="67">
        <f>'POSEBNI DIO'!G109</f>
        <v>1396.58</v>
      </c>
      <c r="H63" s="67">
        <f>'POSEBNI DIO'!H109</f>
        <v>1396.58</v>
      </c>
      <c r="I63" s="149">
        <f>'POSEBNI DIO'!I109</f>
        <v>1396.58</v>
      </c>
      <c r="J63" s="64">
        <f t="shared" si="15"/>
        <v>36.766618402000788</v>
      </c>
      <c r="K63" s="141">
        <f t="shared" si="16"/>
        <v>100</v>
      </c>
    </row>
    <row r="64" spans="1:11" x14ac:dyDescent="0.25">
      <c r="A64" s="10"/>
      <c r="B64" s="10"/>
      <c r="C64" s="11" t="s">
        <v>160</v>
      </c>
      <c r="D64" s="15" t="s">
        <v>161</v>
      </c>
      <c r="E64" s="67">
        <f>'POSEBNI DIO'!E87+'POSEBNI DIO'!E60</f>
        <v>53.1</v>
      </c>
      <c r="F64" s="67">
        <f>'POSEBNI DIO'!F87+'POSEBNI DIO'!F60</f>
        <v>106.92</v>
      </c>
      <c r="G64" s="67">
        <f>'POSEBNI DIO'!G87+'POSEBNI DIO'!G60</f>
        <v>106.92</v>
      </c>
      <c r="H64" s="67">
        <v>139.86000000000001</v>
      </c>
      <c r="I64" s="149">
        <v>139.86000000000001</v>
      </c>
      <c r="J64" s="64">
        <f t="shared" si="15"/>
        <v>263.38983050847457</v>
      </c>
      <c r="K64" s="141">
        <f t="shared" si="16"/>
        <v>100</v>
      </c>
    </row>
    <row r="65" spans="1:11" x14ac:dyDescent="0.25">
      <c r="A65" s="10"/>
      <c r="B65" s="25"/>
      <c r="C65" s="11" t="s">
        <v>53</v>
      </c>
      <c r="D65" s="11" t="s">
        <v>54</v>
      </c>
      <c r="E65" s="73">
        <f>'POSEBNI DIO'!E50+'POSEBNI DIO'!E67+'POSEBNI DIO'!E79</f>
        <v>51.59</v>
      </c>
      <c r="F65" s="73">
        <f>'POSEBNI DIO'!F50+'POSEBNI DIO'!F67+'POSEBNI DIO'!F79</f>
        <v>605.87</v>
      </c>
      <c r="G65" s="73">
        <f>'POSEBNI DIO'!G50+'POSEBNI DIO'!G67+'POSEBNI DIO'!G79</f>
        <v>605.87</v>
      </c>
      <c r="H65" s="73">
        <v>520.57000000000005</v>
      </c>
      <c r="I65" s="148">
        <v>520.57000000000005</v>
      </c>
      <c r="J65" s="64">
        <f t="shared" si="15"/>
        <v>1009.0521418879629</v>
      </c>
      <c r="K65" s="141">
        <f t="shared" si="16"/>
        <v>100</v>
      </c>
    </row>
    <row r="66" spans="1:11" x14ac:dyDescent="0.25">
      <c r="A66" s="10"/>
      <c r="B66" s="10"/>
      <c r="C66" s="11" t="s">
        <v>39</v>
      </c>
      <c r="D66" s="11" t="s">
        <v>40</v>
      </c>
      <c r="E66" s="73">
        <v>53039.12</v>
      </c>
      <c r="F66" s="73">
        <f>'POSEBNI DIO'!F114+'POSEBNI DIO'!F41</f>
        <v>62042.729999999996</v>
      </c>
      <c r="G66" s="73">
        <f>'POSEBNI DIO'!G114+'POSEBNI DIO'!G41</f>
        <v>64042.729999999996</v>
      </c>
      <c r="H66" s="73">
        <v>68839.570000000007</v>
      </c>
      <c r="I66" s="148">
        <v>62415.44</v>
      </c>
      <c r="J66" s="64">
        <f t="shared" si="15"/>
        <v>117.67812135646292</v>
      </c>
      <c r="K66" s="141">
        <f t="shared" si="16"/>
        <v>90.667969018400314</v>
      </c>
    </row>
    <row r="67" spans="1:11" x14ac:dyDescent="0.25">
      <c r="A67" s="10"/>
      <c r="B67" s="25"/>
      <c r="C67" s="11" t="s">
        <v>41</v>
      </c>
      <c r="D67" s="11" t="s">
        <v>42</v>
      </c>
      <c r="E67" s="73">
        <v>9000.74</v>
      </c>
      <c r="F67" s="59">
        <v>10000</v>
      </c>
      <c r="G67" s="59">
        <v>2906.03</v>
      </c>
      <c r="H67" s="59">
        <v>15652.94</v>
      </c>
      <c r="I67" s="147">
        <v>11395.71</v>
      </c>
      <c r="J67" s="64">
        <f t="shared" si="15"/>
        <v>126.60858996038102</v>
      </c>
      <c r="K67" s="141">
        <f t="shared" si="16"/>
        <v>72.802361728850926</v>
      </c>
    </row>
    <row r="68" spans="1:11" s="37" customFormat="1" x14ac:dyDescent="0.25">
      <c r="A68" s="11"/>
      <c r="B68" s="16"/>
      <c r="C68" s="16" t="s">
        <v>48</v>
      </c>
      <c r="D68" s="16" t="s">
        <v>49</v>
      </c>
      <c r="E68" s="66">
        <f>'POSEBNI DIO'!E122</f>
        <v>1026.95</v>
      </c>
      <c r="F68" s="66">
        <f>'POSEBNI DIO'!F122</f>
        <v>1000</v>
      </c>
      <c r="G68" s="66">
        <f>'POSEBNI DIO'!G122</f>
        <v>1000</v>
      </c>
      <c r="H68" s="66">
        <f>'POSEBNI DIO'!H122+'POSEBNI DIO'!H125</f>
        <v>1491.8</v>
      </c>
      <c r="I68" s="154">
        <v>1022.8</v>
      </c>
      <c r="J68" s="64">
        <f t="shared" si="15"/>
        <v>99.595890744437398</v>
      </c>
      <c r="K68" s="141">
        <f t="shared" si="16"/>
        <v>68.561469365866728</v>
      </c>
    </row>
    <row r="69" spans="1:11" x14ac:dyDescent="0.25">
      <c r="A69" s="14"/>
      <c r="B69" s="14"/>
      <c r="C69" s="11" t="s">
        <v>51</v>
      </c>
      <c r="D69" s="11" t="s">
        <v>52</v>
      </c>
      <c r="E69" s="73">
        <v>0</v>
      </c>
      <c r="F69" s="59">
        <v>0</v>
      </c>
      <c r="G69" s="59">
        <v>0</v>
      </c>
      <c r="H69" s="59">
        <v>0</v>
      </c>
      <c r="I69" s="147">
        <v>0</v>
      </c>
      <c r="J69" s="64" t="e">
        <f t="shared" si="15"/>
        <v>#DIV/0!</v>
      </c>
      <c r="K69" s="141" t="e">
        <f t="shared" si="16"/>
        <v>#DIV/0!</v>
      </c>
    </row>
    <row r="70" spans="1:11" x14ac:dyDescent="0.25">
      <c r="A70" s="10"/>
      <c r="B70" s="10">
        <v>34</v>
      </c>
      <c r="C70" s="11"/>
      <c r="D70" s="10" t="s">
        <v>57</v>
      </c>
      <c r="E70" s="75">
        <f>E72+E71+E73+E74+E75+E76+E77+E78+E79</f>
        <v>415.78</v>
      </c>
      <c r="F70" s="75">
        <f t="shared" ref="F70:I70" si="18">F72+F71+F73+F74+F75+F76+F77+F78+F79</f>
        <v>500</v>
      </c>
      <c r="G70" s="75">
        <f t="shared" si="18"/>
        <v>500</v>
      </c>
      <c r="H70" s="75">
        <f t="shared" si="18"/>
        <v>400</v>
      </c>
      <c r="I70" s="155">
        <f t="shared" si="18"/>
        <v>394.39</v>
      </c>
      <c r="J70" s="64">
        <f t="shared" si="15"/>
        <v>94.855452402712984</v>
      </c>
      <c r="K70" s="141">
        <f t="shared" si="16"/>
        <v>98.597499999999997</v>
      </c>
    </row>
    <row r="71" spans="1:11" x14ac:dyDescent="0.25">
      <c r="A71" s="10"/>
      <c r="B71" s="10"/>
      <c r="C71" s="11" t="s">
        <v>50</v>
      </c>
      <c r="D71" s="11" t="s">
        <v>13</v>
      </c>
      <c r="E71" s="73">
        <v>0</v>
      </c>
      <c r="F71" s="59">
        <v>0</v>
      </c>
      <c r="G71" s="59">
        <v>0</v>
      </c>
      <c r="H71" s="59">
        <v>0</v>
      </c>
      <c r="I71" s="147">
        <v>0</v>
      </c>
      <c r="J71" s="64" t="e">
        <f t="shared" si="15"/>
        <v>#DIV/0!</v>
      </c>
      <c r="K71" s="141" t="e">
        <f t="shared" si="16"/>
        <v>#DIV/0!</v>
      </c>
    </row>
    <row r="72" spans="1:11" x14ac:dyDescent="0.25">
      <c r="A72" s="10"/>
      <c r="B72" s="10"/>
      <c r="C72" s="16" t="s">
        <v>46</v>
      </c>
      <c r="D72" s="16" t="s">
        <v>47</v>
      </c>
      <c r="E72" s="66">
        <f>'POSEBNI DIO'!E98</f>
        <v>0</v>
      </c>
      <c r="F72" s="66">
        <f>'POSEBNI DIO'!F98</f>
        <v>0</v>
      </c>
      <c r="G72" s="66">
        <f>'POSEBNI DIO'!G98</f>
        <v>0</v>
      </c>
      <c r="H72" s="66">
        <f>'POSEBNI DIO'!H98</f>
        <v>0</v>
      </c>
      <c r="I72" s="154">
        <f>'POSEBNI DIO'!I98</f>
        <v>0</v>
      </c>
      <c r="J72" s="64" t="e">
        <f t="shared" si="15"/>
        <v>#DIV/0!</v>
      </c>
      <c r="K72" s="141" t="e">
        <f t="shared" si="16"/>
        <v>#DIV/0!</v>
      </c>
    </row>
    <row r="73" spans="1:11" x14ac:dyDescent="0.25">
      <c r="A73" s="14"/>
      <c r="B73" s="14"/>
      <c r="C73" s="11" t="s">
        <v>55</v>
      </c>
      <c r="D73" s="11" t="s">
        <v>56</v>
      </c>
      <c r="E73" s="73">
        <f>'POSEBNI DIO'!E106</f>
        <v>415.78</v>
      </c>
      <c r="F73" s="73">
        <f>'POSEBNI DIO'!F106</f>
        <v>500</v>
      </c>
      <c r="G73" s="73">
        <f>'POSEBNI DIO'!G106</f>
        <v>500</v>
      </c>
      <c r="H73" s="73">
        <f>'POSEBNI DIO'!H106</f>
        <v>400</v>
      </c>
      <c r="I73" s="148">
        <f>'POSEBNI DIO'!I106</f>
        <v>394.39</v>
      </c>
      <c r="J73" s="64">
        <f t="shared" si="15"/>
        <v>94.855452402712984</v>
      </c>
      <c r="K73" s="141">
        <f t="shared" si="16"/>
        <v>98.597499999999997</v>
      </c>
    </row>
    <row r="74" spans="1:11" ht="15" customHeight="1" x14ac:dyDescent="0.25">
      <c r="A74" s="10"/>
      <c r="B74" s="10"/>
      <c r="C74" s="11" t="s">
        <v>43</v>
      </c>
      <c r="D74" s="15" t="s">
        <v>44</v>
      </c>
      <c r="E74" s="67">
        <v>0</v>
      </c>
      <c r="F74" s="59">
        <v>0</v>
      </c>
      <c r="G74" s="59">
        <v>0</v>
      </c>
      <c r="H74" s="59">
        <v>0</v>
      </c>
      <c r="I74" s="147">
        <v>0</v>
      </c>
      <c r="J74" s="64" t="e">
        <f t="shared" si="15"/>
        <v>#DIV/0!</v>
      </c>
      <c r="K74" s="141" t="e">
        <f t="shared" si="16"/>
        <v>#DIV/0!</v>
      </c>
    </row>
    <row r="75" spans="1:11" x14ac:dyDescent="0.25">
      <c r="A75" s="10"/>
      <c r="B75" s="25"/>
      <c r="C75" s="11" t="s">
        <v>53</v>
      </c>
      <c r="D75" s="11" t="s">
        <v>54</v>
      </c>
      <c r="E75" s="73">
        <v>0</v>
      </c>
      <c r="F75" s="59">
        <v>0</v>
      </c>
      <c r="G75" s="59">
        <v>0</v>
      </c>
      <c r="H75" s="59">
        <v>0</v>
      </c>
      <c r="I75" s="147">
        <v>0</v>
      </c>
      <c r="J75" s="64" t="e">
        <f t="shared" si="15"/>
        <v>#DIV/0!</v>
      </c>
      <c r="K75" s="141" t="e">
        <f t="shared" si="16"/>
        <v>#DIV/0!</v>
      </c>
    </row>
    <row r="76" spans="1:11" x14ac:dyDescent="0.25">
      <c r="A76" s="10"/>
      <c r="B76" s="10"/>
      <c r="C76" s="11" t="s">
        <v>39</v>
      </c>
      <c r="D76" s="11" t="s">
        <v>40</v>
      </c>
      <c r="E76" s="73">
        <f>'POSEBNI DIO'!E115</f>
        <v>0</v>
      </c>
      <c r="F76" s="73">
        <f>'POSEBNI DIO'!F115</f>
        <v>0</v>
      </c>
      <c r="G76" s="73">
        <f>'POSEBNI DIO'!G115</f>
        <v>0</v>
      </c>
      <c r="H76" s="73">
        <f>'POSEBNI DIO'!H115</f>
        <v>0</v>
      </c>
      <c r="I76" s="148">
        <f>'POSEBNI DIO'!I115</f>
        <v>0</v>
      </c>
      <c r="J76" s="64" t="e">
        <f t="shared" si="15"/>
        <v>#DIV/0!</v>
      </c>
      <c r="K76" s="141" t="e">
        <f t="shared" si="16"/>
        <v>#DIV/0!</v>
      </c>
    </row>
    <row r="77" spans="1:11" x14ac:dyDescent="0.25">
      <c r="A77" s="10"/>
      <c r="B77" s="25"/>
      <c r="C77" s="11" t="s">
        <v>41</v>
      </c>
      <c r="D77" s="11" t="s">
        <v>42</v>
      </c>
      <c r="E77" s="73">
        <v>0</v>
      </c>
      <c r="F77" s="59">
        <v>0</v>
      </c>
      <c r="G77" s="59">
        <v>0</v>
      </c>
      <c r="H77" s="59">
        <v>0</v>
      </c>
      <c r="I77" s="147">
        <v>0</v>
      </c>
      <c r="J77" s="64" t="e">
        <f t="shared" si="15"/>
        <v>#DIV/0!</v>
      </c>
      <c r="K77" s="141" t="e">
        <f t="shared" si="16"/>
        <v>#DIV/0!</v>
      </c>
    </row>
    <row r="78" spans="1:11" s="37" customFormat="1" x14ac:dyDescent="0.25">
      <c r="A78" s="11"/>
      <c r="B78" s="16"/>
      <c r="C78" s="16" t="s">
        <v>48</v>
      </c>
      <c r="D78" s="16" t="s">
        <v>49</v>
      </c>
      <c r="E78" s="66">
        <v>0</v>
      </c>
      <c r="F78" s="72">
        <v>0</v>
      </c>
      <c r="G78" s="72">
        <v>0</v>
      </c>
      <c r="H78" s="72">
        <v>0</v>
      </c>
      <c r="I78" s="156">
        <v>0</v>
      </c>
      <c r="J78" s="64" t="e">
        <f t="shared" si="15"/>
        <v>#DIV/0!</v>
      </c>
      <c r="K78" s="141" t="e">
        <f t="shared" si="16"/>
        <v>#DIV/0!</v>
      </c>
    </row>
    <row r="79" spans="1:11" x14ac:dyDescent="0.25">
      <c r="A79" s="14"/>
      <c r="B79" s="14"/>
      <c r="C79" s="11" t="s">
        <v>51</v>
      </c>
      <c r="D79" s="11" t="s">
        <v>52</v>
      </c>
      <c r="E79" s="73">
        <v>0</v>
      </c>
      <c r="F79" s="59">
        <v>0</v>
      </c>
      <c r="G79" s="59">
        <v>0</v>
      </c>
      <c r="H79" s="59">
        <v>0</v>
      </c>
      <c r="I79" s="147">
        <v>0</v>
      </c>
      <c r="J79" s="64" t="e">
        <f t="shared" si="15"/>
        <v>#DIV/0!</v>
      </c>
      <c r="K79" s="141" t="e">
        <f t="shared" si="16"/>
        <v>#DIV/0!</v>
      </c>
    </row>
    <row r="80" spans="1:11" x14ac:dyDescent="0.25">
      <c r="A80" s="10"/>
      <c r="B80" s="10">
        <v>37</v>
      </c>
      <c r="C80" s="11"/>
      <c r="D80" s="10" t="s">
        <v>162</v>
      </c>
      <c r="E80" s="75">
        <f>E81+E82+E83+E84+E85+E86+E87+E88+E89</f>
        <v>0</v>
      </c>
      <c r="F80" s="75">
        <f t="shared" ref="F80:H80" si="19">F81+F82+F83+F84+F85+F86+F87+F88+F89</f>
        <v>0</v>
      </c>
      <c r="G80" s="75">
        <f t="shared" si="19"/>
        <v>0</v>
      </c>
      <c r="H80" s="75">
        <f t="shared" si="19"/>
        <v>0</v>
      </c>
      <c r="I80" s="155">
        <f t="shared" ref="I80" si="20">I81+I82+I83+I84+I85+I86+I87+I88+I89</f>
        <v>0</v>
      </c>
      <c r="J80" s="64" t="e">
        <f t="shared" si="15"/>
        <v>#DIV/0!</v>
      </c>
      <c r="K80" s="141" t="e">
        <f t="shared" si="16"/>
        <v>#DIV/0!</v>
      </c>
    </row>
    <row r="81" spans="1:11" x14ac:dyDescent="0.25">
      <c r="A81" s="10"/>
      <c r="B81" s="10"/>
      <c r="C81" s="11" t="s">
        <v>50</v>
      </c>
      <c r="D81" s="11" t="s">
        <v>13</v>
      </c>
      <c r="E81" s="73">
        <v>0</v>
      </c>
      <c r="F81" s="59">
        <v>0</v>
      </c>
      <c r="G81" s="59">
        <v>0</v>
      </c>
      <c r="H81" s="59">
        <v>0</v>
      </c>
      <c r="I81" s="147">
        <v>0</v>
      </c>
      <c r="J81" s="64" t="e">
        <f t="shared" si="15"/>
        <v>#DIV/0!</v>
      </c>
      <c r="K81" s="141" t="e">
        <f t="shared" si="16"/>
        <v>#DIV/0!</v>
      </c>
    </row>
    <row r="82" spans="1:11" x14ac:dyDescent="0.25">
      <c r="A82" s="10"/>
      <c r="B82" s="10"/>
      <c r="C82" s="16" t="s">
        <v>46</v>
      </c>
      <c r="D82" s="16" t="s">
        <v>47</v>
      </c>
      <c r="E82" s="66">
        <v>0</v>
      </c>
      <c r="F82" s="59">
        <v>0</v>
      </c>
      <c r="G82" s="59">
        <v>0</v>
      </c>
      <c r="H82" s="59">
        <v>0</v>
      </c>
      <c r="I82" s="147">
        <v>0</v>
      </c>
      <c r="J82" s="64" t="e">
        <f t="shared" si="15"/>
        <v>#DIV/0!</v>
      </c>
      <c r="K82" s="141" t="e">
        <f t="shared" si="16"/>
        <v>#DIV/0!</v>
      </c>
    </row>
    <row r="83" spans="1:11" x14ac:dyDescent="0.25">
      <c r="A83" s="14"/>
      <c r="B83" s="14"/>
      <c r="C83" s="11" t="s">
        <v>55</v>
      </c>
      <c r="D83" s="11" t="s">
        <v>56</v>
      </c>
      <c r="E83" s="73">
        <v>0</v>
      </c>
      <c r="F83" s="59">
        <v>0</v>
      </c>
      <c r="G83" s="59">
        <v>0</v>
      </c>
      <c r="H83" s="59">
        <v>0</v>
      </c>
      <c r="I83" s="147">
        <v>0</v>
      </c>
      <c r="J83" s="64" t="e">
        <f t="shared" si="15"/>
        <v>#DIV/0!</v>
      </c>
      <c r="K83" s="141" t="e">
        <f t="shared" si="16"/>
        <v>#DIV/0!</v>
      </c>
    </row>
    <row r="84" spans="1:11" ht="15" customHeight="1" x14ac:dyDescent="0.25">
      <c r="A84" s="10"/>
      <c r="B84" s="10"/>
      <c r="C84" s="11" t="s">
        <v>43</v>
      </c>
      <c r="D84" s="15" t="s">
        <v>44</v>
      </c>
      <c r="E84" s="67">
        <v>0</v>
      </c>
      <c r="F84" s="59">
        <v>0</v>
      </c>
      <c r="G84" s="59">
        <v>0</v>
      </c>
      <c r="H84" s="59">
        <v>0</v>
      </c>
      <c r="I84" s="147">
        <v>0</v>
      </c>
      <c r="J84" s="64" t="e">
        <f t="shared" si="15"/>
        <v>#DIV/0!</v>
      </c>
      <c r="K84" s="141" t="e">
        <f t="shared" si="16"/>
        <v>#DIV/0!</v>
      </c>
    </row>
    <row r="85" spans="1:11" x14ac:dyDescent="0.25">
      <c r="A85" s="10"/>
      <c r="B85" s="25"/>
      <c r="C85" s="11" t="s">
        <v>53</v>
      </c>
      <c r="D85" s="11" t="s">
        <v>54</v>
      </c>
      <c r="E85" s="73">
        <v>0</v>
      </c>
      <c r="F85" s="59">
        <v>0</v>
      </c>
      <c r="G85" s="59">
        <v>0</v>
      </c>
      <c r="H85" s="59">
        <v>0</v>
      </c>
      <c r="I85" s="147">
        <v>0</v>
      </c>
      <c r="J85" s="64" t="e">
        <f t="shared" si="15"/>
        <v>#DIV/0!</v>
      </c>
      <c r="K85" s="141" t="e">
        <f t="shared" si="16"/>
        <v>#DIV/0!</v>
      </c>
    </row>
    <row r="86" spans="1:11" x14ac:dyDescent="0.25">
      <c r="A86" s="10"/>
      <c r="B86" s="10"/>
      <c r="C86" s="11" t="s">
        <v>39</v>
      </c>
      <c r="D86" s="11" t="s">
        <v>40</v>
      </c>
      <c r="E86" s="73">
        <f>'POSEBNI DIO'!E31+'POSEBNI DIO'!E116</f>
        <v>0</v>
      </c>
      <c r="F86" s="73">
        <f>'POSEBNI DIO'!F31+'POSEBNI DIO'!F116</f>
        <v>0</v>
      </c>
      <c r="G86" s="73">
        <f>'POSEBNI DIO'!G31+'POSEBNI DIO'!G116</f>
        <v>0</v>
      </c>
      <c r="H86" s="73">
        <f>'POSEBNI DIO'!H31</f>
        <v>0</v>
      </c>
      <c r="I86" s="148">
        <f>'POSEBNI DIO'!I31</f>
        <v>0</v>
      </c>
      <c r="J86" s="64" t="e">
        <f t="shared" si="15"/>
        <v>#DIV/0!</v>
      </c>
      <c r="K86" s="141" t="e">
        <f t="shared" si="16"/>
        <v>#DIV/0!</v>
      </c>
    </row>
    <row r="87" spans="1:11" x14ac:dyDescent="0.25">
      <c r="A87" s="10"/>
      <c r="B87" s="25"/>
      <c r="C87" s="11" t="s">
        <v>41</v>
      </c>
      <c r="D87" s="11" t="s">
        <v>42</v>
      </c>
      <c r="E87" s="73">
        <v>0</v>
      </c>
      <c r="F87" s="59">
        <v>0</v>
      </c>
      <c r="G87" s="59">
        <v>0</v>
      </c>
      <c r="H87" s="59">
        <v>0</v>
      </c>
      <c r="I87" s="147">
        <v>0</v>
      </c>
      <c r="J87" s="64" t="e">
        <f t="shared" si="15"/>
        <v>#DIV/0!</v>
      </c>
      <c r="K87" s="141" t="e">
        <f t="shared" si="16"/>
        <v>#DIV/0!</v>
      </c>
    </row>
    <row r="88" spans="1:11" s="37" customFormat="1" x14ac:dyDescent="0.25">
      <c r="A88" s="11"/>
      <c r="B88" s="16"/>
      <c r="C88" s="16" t="s">
        <v>48</v>
      </c>
      <c r="D88" s="16" t="s">
        <v>49</v>
      </c>
      <c r="E88" s="66">
        <v>0</v>
      </c>
      <c r="F88" s="72">
        <v>0</v>
      </c>
      <c r="G88" s="72">
        <v>0</v>
      </c>
      <c r="H88" s="72">
        <v>0</v>
      </c>
      <c r="I88" s="156">
        <v>0</v>
      </c>
      <c r="J88" s="64" t="e">
        <f t="shared" si="15"/>
        <v>#DIV/0!</v>
      </c>
      <c r="K88" s="141" t="e">
        <f t="shared" si="16"/>
        <v>#DIV/0!</v>
      </c>
    </row>
    <row r="89" spans="1:11" x14ac:dyDescent="0.25">
      <c r="A89" s="14"/>
      <c r="B89" s="14"/>
      <c r="C89" s="11" t="s">
        <v>51</v>
      </c>
      <c r="D89" s="11" t="s">
        <v>52</v>
      </c>
      <c r="E89" s="73">
        <v>0</v>
      </c>
      <c r="F89" s="59">
        <v>0</v>
      </c>
      <c r="G89" s="59">
        <v>0</v>
      </c>
      <c r="H89" s="59">
        <v>0</v>
      </c>
      <c r="I89" s="147">
        <v>0</v>
      </c>
      <c r="J89" s="64" t="e">
        <f t="shared" si="15"/>
        <v>#DIV/0!</v>
      </c>
      <c r="K89" s="141" t="e">
        <f t="shared" si="16"/>
        <v>#DIV/0!</v>
      </c>
    </row>
    <row r="90" spans="1:11" x14ac:dyDescent="0.25">
      <c r="A90" s="10"/>
      <c r="B90" s="10">
        <v>38</v>
      </c>
      <c r="C90" s="11"/>
      <c r="D90" s="10" t="s">
        <v>58</v>
      </c>
      <c r="E90" s="75">
        <f>E91+E92+E93+E94+E95+E96+E97+E98+E99</f>
        <v>242.89</v>
      </c>
      <c r="F90" s="75">
        <f t="shared" ref="F90:H90" si="21">F91+F92+F93+F94+F95+F96+F97+F98+F99</f>
        <v>243</v>
      </c>
      <c r="G90" s="75">
        <f t="shared" si="21"/>
        <v>243</v>
      </c>
      <c r="H90" s="75">
        <f t="shared" si="21"/>
        <v>232.43</v>
      </c>
      <c r="I90" s="155">
        <f t="shared" ref="I90" si="22">I91+I92+I93+I94+I95+I96+I97+I98+I99</f>
        <v>232.43</v>
      </c>
      <c r="J90" s="64">
        <f t="shared" si="15"/>
        <v>95.693523817365886</v>
      </c>
      <c r="K90" s="141">
        <f t="shared" si="16"/>
        <v>100</v>
      </c>
    </row>
    <row r="91" spans="1:11" x14ac:dyDescent="0.25">
      <c r="A91" s="10"/>
      <c r="B91" s="10"/>
      <c r="C91" s="11" t="s">
        <v>50</v>
      </c>
      <c r="D91" s="11" t="s">
        <v>13</v>
      </c>
      <c r="E91" s="73">
        <v>0</v>
      </c>
      <c r="F91" s="73">
        <v>0</v>
      </c>
      <c r="G91" s="73">
        <v>0</v>
      </c>
      <c r="H91" s="73">
        <v>0</v>
      </c>
      <c r="I91" s="148">
        <v>0</v>
      </c>
      <c r="J91" s="64" t="e">
        <f t="shared" si="15"/>
        <v>#DIV/0!</v>
      </c>
      <c r="K91" s="141" t="e">
        <f t="shared" si="16"/>
        <v>#DIV/0!</v>
      </c>
    </row>
    <row r="92" spans="1:11" x14ac:dyDescent="0.25">
      <c r="A92" s="10"/>
      <c r="B92" s="10"/>
      <c r="C92" s="16" t="s">
        <v>46</v>
      </c>
      <c r="D92" s="16" t="s">
        <v>47</v>
      </c>
      <c r="E92" s="66">
        <v>0</v>
      </c>
      <c r="F92" s="66">
        <v>0</v>
      </c>
      <c r="G92" s="66">
        <v>0</v>
      </c>
      <c r="H92" s="66">
        <v>0</v>
      </c>
      <c r="I92" s="154">
        <v>0</v>
      </c>
      <c r="J92" s="64" t="e">
        <f t="shared" si="15"/>
        <v>#DIV/0!</v>
      </c>
      <c r="K92" s="141" t="e">
        <f t="shared" si="16"/>
        <v>#DIV/0!</v>
      </c>
    </row>
    <row r="93" spans="1:11" x14ac:dyDescent="0.25">
      <c r="A93" s="14"/>
      <c r="B93" s="14"/>
      <c r="C93" s="11" t="s">
        <v>55</v>
      </c>
      <c r="D93" s="11" t="s">
        <v>56</v>
      </c>
      <c r="E93" s="73">
        <v>0</v>
      </c>
      <c r="F93" s="73">
        <v>0</v>
      </c>
      <c r="G93" s="73">
        <v>0</v>
      </c>
      <c r="H93" s="73">
        <v>0</v>
      </c>
      <c r="I93" s="148">
        <v>0</v>
      </c>
      <c r="J93" s="64" t="e">
        <f t="shared" si="15"/>
        <v>#DIV/0!</v>
      </c>
      <c r="K93" s="141" t="e">
        <f t="shared" si="16"/>
        <v>#DIV/0!</v>
      </c>
    </row>
    <row r="94" spans="1:11" ht="15" customHeight="1" x14ac:dyDescent="0.25">
      <c r="A94" s="10"/>
      <c r="B94" s="10"/>
      <c r="C94" s="11" t="s">
        <v>43</v>
      </c>
      <c r="D94" s="15" t="s">
        <v>44</v>
      </c>
      <c r="E94" s="67">
        <f>'POSEBNI DIO'!E110</f>
        <v>0</v>
      </c>
      <c r="F94" s="67">
        <f>'POSEBNI DIO'!F110</f>
        <v>0</v>
      </c>
      <c r="G94" s="67">
        <f>'POSEBNI DIO'!G110</f>
        <v>0</v>
      </c>
      <c r="H94" s="67">
        <f>'POSEBNI DIO'!H110</f>
        <v>0</v>
      </c>
      <c r="I94" s="149">
        <f>'POSEBNI DIO'!I110</f>
        <v>0</v>
      </c>
      <c r="J94" s="64" t="e">
        <f t="shared" si="15"/>
        <v>#DIV/0!</v>
      </c>
      <c r="K94" s="141" t="e">
        <f t="shared" si="16"/>
        <v>#DIV/0!</v>
      </c>
    </row>
    <row r="95" spans="1:11" x14ac:dyDescent="0.25">
      <c r="A95" s="10"/>
      <c r="B95" s="25"/>
      <c r="C95" s="11" t="s">
        <v>53</v>
      </c>
      <c r="D95" s="11" t="s">
        <v>54</v>
      </c>
      <c r="E95" s="73">
        <v>0</v>
      </c>
      <c r="F95" s="73">
        <v>0</v>
      </c>
      <c r="G95" s="73">
        <v>0</v>
      </c>
      <c r="H95" s="73">
        <v>0</v>
      </c>
      <c r="I95" s="148">
        <v>0</v>
      </c>
      <c r="J95" s="64" t="e">
        <f t="shared" si="15"/>
        <v>#DIV/0!</v>
      </c>
      <c r="K95" s="141" t="e">
        <f t="shared" si="16"/>
        <v>#DIV/0!</v>
      </c>
    </row>
    <row r="96" spans="1:11" x14ac:dyDescent="0.25">
      <c r="A96" s="10"/>
      <c r="B96" s="10"/>
      <c r="C96" s="11" t="s">
        <v>39</v>
      </c>
      <c r="D96" s="11" t="s">
        <v>40</v>
      </c>
      <c r="E96" s="73">
        <f>'POSEBNI DIO'!E83</f>
        <v>242.89</v>
      </c>
      <c r="F96" s="73">
        <f>'POSEBNI DIO'!F83</f>
        <v>243</v>
      </c>
      <c r="G96" s="73">
        <f>'POSEBNI DIO'!G83</f>
        <v>243</v>
      </c>
      <c r="H96" s="73">
        <f>'POSEBNI DIO'!H83</f>
        <v>232.43</v>
      </c>
      <c r="I96" s="148">
        <f>'POSEBNI DIO'!I83</f>
        <v>232.43</v>
      </c>
      <c r="J96" s="64">
        <f t="shared" si="15"/>
        <v>95.693523817365886</v>
      </c>
      <c r="K96" s="141">
        <f t="shared" si="16"/>
        <v>100</v>
      </c>
    </row>
    <row r="97" spans="1:11" x14ac:dyDescent="0.25">
      <c r="A97" s="10"/>
      <c r="B97" s="25"/>
      <c r="C97" s="11" t="s">
        <v>41</v>
      </c>
      <c r="D97" s="11" t="s">
        <v>42</v>
      </c>
      <c r="E97" s="73">
        <v>0</v>
      </c>
      <c r="F97" s="73">
        <v>0</v>
      </c>
      <c r="G97" s="73">
        <v>0</v>
      </c>
      <c r="H97" s="73">
        <v>0</v>
      </c>
      <c r="I97" s="148">
        <v>0</v>
      </c>
      <c r="J97" s="64" t="e">
        <f t="shared" si="15"/>
        <v>#DIV/0!</v>
      </c>
      <c r="K97" s="141" t="e">
        <f t="shared" si="16"/>
        <v>#DIV/0!</v>
      </c>
    </row>
    <row r="98" spans="1:11" s="37" customFormat="1" x14ac:dyDescent="0.25">
      <c r="A98" s="11"/>
      <c r="B98" s="16"/>
      <c r="C98" s="16" t="s">
        <v>48</v>
      </c>
      <c r="D98" s="16" t="s">
        <v>49</v>
      </c>
      <c r="E98" s="66">
        <v>0</v>
      </c>
      <c r="F98" s="66">
        <v>0</v>
      </c>
      <c r="G98" s="66">
        <v>0</v>
      </c>
      <c r="H98" s="66">
        <v>0</v>
      </c>
      <c r="I98" s="154">
        <v>0</v>
      </c>
      <c r="J98" s="64" t="e">
        <f t="shared" si="15"/>
        <v>#DIV/0!</v>
      </c>
      <c r="K98" s="141" t="e">
        <f t="shared" si="16"/>
        <v>#DIV/0!</v>
      </c>
    </row>
    <row r="99" spans="1:11" x14ac:dyDescent="0.25">
      <c r="A99" s="14"/>
      <c r="B99" s="14"/>
      <c r="C99" s="11" t="s">
        <v>51</v>
      </c>
      <c r="D99" s="11" t="s">
        <v>52</v>
      </c>
      <c r="E99" s="73">
        <v>0</v>
      </c>
      <c r="F99" s="73">
        <v>0</v>
      </c>
      <c r="G99" s="73">
        <v>0</v>
      </c>
      <c r="H99" s="73">
        <v>0</v>
      </c>
      <c r="I99" s="148">
        <v>0</v>
      </c>
      <c r="J99" s="64" t="e">
        <f t="shared" si="15"/>
        <v>#DIV/0!</v>
      </c>
      <c r="K99" s="141" t="e">
        <f t="shared" si="16"/>
        <v>#DIV/0!</v>
      </c>
    </row>
    <row r="100" spans="1:11" x14ac:dyDescent="0.25">
      <c r="A100" s="12">
        <v>4</v>
      </c>
      <c r="B100" s="13"/>
      <c r="C100" s="13"/>
      <c r="D100" s="23" t="s">
        <v>19</v>
      </c>
      <c r="E100" s="76">
        <f>E101</f>
        <v>16287.489999999998</v>
      </c>
      <c r="F100" s="76">
        <f t="shared" ref="F100:I100" si="23">F101</f>
        <v>6700</v>
      </c>
      <c r="G100" s="76">
        <f t="shared" si="23"/>
        <v>6700</v>
      </c>
      <c r="H100" s="76">
        <f t="shared" si="23"/>
        <v>13827.12</v>
      </c>
      <c r="I100" s="157">
        <f t="shared" si="23"/>
        <v>14334.070000000002</v>
      </c>
      <c r="J100" s="64">
        <f t="shared" si="15"/>
        <v>88.006623488333702</v>
      </c>
      <c r="K100" s="141">
        <f t="shared" si="16"/>
        <v>103.66634555858343</v>
      </c>
    </row>
    <row r="101" spans="1:11" x14ac:dyDescent="0.25">
      <c r="A101" s="14"/>
      <c r="B101" s="14">
        <v>42</v>
      </c>
      <c r="C101" s="14"/>
      <c r="D101" s="24" t="s">
        <v>37</v>
      </c>
      <c r="E101" s="64">
        <f>E102+E103+E105+E106+E107+E108+E109+E110+E111+E104</f>
        <v>16287.489999999998</v>
      </c>
      <c r="F101" s="64">
        <f t="shared" ref="F101:I101" si="24">F102+F103+F105+F106+F107+F108+F109+F110+F111+F104</f>
        <v>6700</v>
      </c>
      <c r="G101" s="64">
        <f t="shared" si="24"/>
        <v>6700</v>
      </c>
      <c r="H101" s="64">
        <f>H102+H103+H105+H106+H107+H108+H109+H110+H111+H104</f>
        <v>13827.12</v>
      </c>
      <c r="I101" s="146">
        <f t="shared" si="24"/>
        <v>14334.070000000002</v>
      </c>
      <c r="J101" s="64">
        <f t="shared" si="15"/>
        <v>88.006623488333702</v>
      </c>
      <c r="K101" s="141">
        <f t="shared" si="16"/>
        <v>103.66634555858343</v>
      </c>
    </row>
    <row r="102" spans="1:11" x14ac:dyDescent="0.25">
      <c r="A102" s="10"/>
      <c r="B102" s="10"/>
      <c r="C102" s="11" t="s">
        <v>50</v>
      </c>
      <c r="D102" s="11" t="s">
        <v>13</v>
      </c>
      <c r="E102" s="74">
        <f>'POSEBNI DIO'!E128</f>
        <v>0</v>
      </c>
      <c r="F102" s="74">
        <f>'POSEBNI DIO'!F128</f>
        <v>0</v>
      </c>
      <c r="G102" s="74">
        <f>'POSEBNI DIO'!G128</f>
        <v>0</v>
      </c>
      <c r="H102" s="74">
        <v>1100</v>
      </c>
      <c r="I102" s="158">
        <v>1095.72</v>
      </c>
      <c r="J102" s="64" t="e">
        <f t="shared" si="15"/>
        <v>#DIV/0!</v>
      </c>
      <c r="K102" s="141">
        <f t="shared" si="16"/>
        <v>99.61090909090909</v>
      </c>
    </row>
    <row r="103" spans="1:11" x14ac:dyDescent="0.25">
      <c r="A103" s="10"/>
      <c r="B103" s="10"/>
      <c r="C103" s="16" t="s">
        <v>46</v>
      </c>
      <c r="D103" s="16" t="s">
        <v>47</v>
      </c>
      <c r="E103" s="65">
        <f>'POSEBNI DIO'!E133</f>
        <v>195.14</v>
      </c>
      <c r="F103" s="65">
        <f>'POSEBNI DIO'!F133</f>
        <v>0</v>
      </c>
      <c r="G103" s="65">
        <f>'POSEBNI DIO'!G133</f>
        <v>0</v>
      </c>
      <c r="H103" s="65">
        <f>'POSEBNI DIO'!H133</f>
        <v>137.80000000000001</v>
      </c>
      <c r="I103" s="151">
        <f>'POSEBNI DIO'!I133</f>
        <v>677.52</v>
      </c>
      <c r="J103" s="64">
        <f t="shared" si="15"/>
        <v>347.19688428820336</v>
      </c>
      <c r="K103" s="141">
        <f t="shared" si="16"/>
        <v>491.66908563134973</v>
      </c>
    </row>
    <row r="104" spans="1:11" x14ac:dyDescent="0.25">
      <c r="A104" s="10"/>
      <c r="B104" s="10"/>
      <c r="C104" s="114" t="s">
        <v>46</v>
      </c>
      <c r="D104" s="16" t="s">
        <v>169</v>
      </c>
      <c r="E104" s="65">
        <f>'POSEBNI DIO'!E138</f>
        <v>219.38</v>
      </c>
      <c r="F104" s="65">
        <f>'POSEBNI DIO'!F138</f>
        <v>0</v>
      </c>
      <c r="G104" s="65">
        <f>'POSEBNI DIO'!G138</f>
        <v>0</v>
      </c>
      <c r="H104" s="65">
        <f>'POSEBNI DIO'!H138</f>
        <v>2031.78</v>
      </c>
      <c r="I104" s="151">
        <f>'POSEBNI DIO'!I138</f>
        <v>2031.78</v>
      </c>
      <c r="J104" s="64">
        <f t="shared" si="15"/>
        <v>926.14641261737631</v>
      </c>
      <c r="K104" s="141">
        <f t="shared" si="16"/>
        <v>100</v>
      </c>
    </row>
    <row r="105" spans="1:11" x14ac:dyDescent="0.25">
      <c r="A105" s="14"/>
      <c r="B105" s="14"/>
      <c r="C105" s="11" t="s">
        <v>55</v>
      </c>
      <c r="D105" s="11" t="s">
        <v>56</v>
      </c>
      <c r="E105" s="74">
        <f>'POSEBNI DIO'!E143</f>
        <v>1180</v>
      </c>
      <c r="F105" s="74">
        <f>'POSEBNI DIO'!F143</f>
        <v>0</v>
      </c>
      <c r="G105" s="74">
        <f>'POSEBNI DIO'!G143</f>
        <v>0</v>
      </c>
      <c r="H105" s="74">
        <f>'POSEBNI DIO'!H143</f>
        <v>1557.5</v>
      </c>
      <c r="I105" s="158">
        <f>'POSEBNI DIO'!I143</f>
        <v>1557.5</v>
      </c>
      <c r="J105" s="64">
        <f t="shared" si="15"/>
        <v>131.9915254237288</v>
      </c>
      <c r="K105" s="141">
        <f t="shared" si="16"/>
        <v>100</v>
      </c>
    </row>
    <row r="106" spans="1:11" ht="15" customHeight="1" x14ac:dyDescent="0.25">
      <c r="A106" s="10"/>
      <c r="B106" s="10"/>
      <c r="C106" s="11" t="s">
        <v>43</v>
      </c>
      <c r="D106" s="15" t="s">
        <v>44</v>
      </c>
      <c r="E106" s="78">
        <v>0</v>
      </c>
      <c r="F106" s="59">
        <v>0</v>
      </c>
      <c r="G106" s="59">
        <v>0</v>
      </c>
      <c r="H106" s="59">
        <v>0</v>
      </c>
      <c r="I106" s="147">
        <v>0</v>
      </c>
      <c r="J106" s="64" t="e">
        <f t="shared" si="15"/>
        <v>#DIV/0!</v>
      </c>
      <c r="K106" s="141" t="e">
        <f t="shared" si="16"/>
        <v>#DIV/0!</v>
      </c>
    </row>
    <row r="107" spans="1:11" x14ac:dyDescent="0.25">
      <c r="A107" s="10"/>
      <c r="B107" s="25"/>
      <c r="C107" s="11" t="s">
        <v>53</v>
      </c>
      <c r="D107" s="11" t="s">
        <v>54</v>
      </c>
      <c r="E107" s="74">
        <v>0</v>
      </c>
      <c r="F107" s="59">
        <v>0</v>
      </c>
      <c r="G107" s="59">
        <v>0</v>
      </c>
      <c r="H107" s="59">
        <v>0</v>
      </c>
      <c r="I107" s="147">
        <v>0</v>
      </c>
      <c r="J107" s="64" t="e">
        <f t="shared" si="15"/>
        <v>#DIV/0!</v>
      </c>
      <c r="K107" s="141" t="e">
        <f t="shared" si="16"/>
        <v>#DIV/0!</v>
      </c>
    </row>
    <row r="108" spans="1:11" x14ac:dyDescent="0.25">
      <c r="A108" s="10"/>
      <c r="B108" s="10"/>
      <c r="C108" s="11" t="s">
        <v>39</v>
      </c>
      <c r="D108" s="11" t="s">
        <v>40</v>
      </c>
      <c r="E108" s="74">
        <f>'POSEBNI DIO'!E32+'POSEBNI DIO'!E149</f>
        <v>6021.59</v>
      </c>
      <c r="F108" s="74">
        <f>'POSEBNI DIO'!F32+'POSEBNI DIO'!F149</f>
        <v>5700</v>
      </c>
      <c r="G108" s="74">
        <f>'POSEBNI DIO'!G32+'POSEBNI DIO'!G149</f>
        <v>5700</v>
      </c>
      <c r="H108" s="74">
        <f>'POSEBNI DIO'!H32+'POSEBNI DIO'!H149</f>
        <v>8000.0399999999991</v>
      </c>
      <c r="I108" s="158">
        <f>'POSEBNI DIO'!I32+'POSEBNI DIO'!I149</f>
        <v>8089.6100000000006</v>
      </c>
      <c r="J108" s="64">
        <f t="shared" ref="J108:J112" si="25">I108/E108*100</f>
        <v>134.34342092370952</v>
      </c>
      <c r="K108" s="141">
        <f t="shared" ref="K108:K112" si="26">I108/H108*100</f>
        <v>101.11961940190301</v>
      </c>
    </row>
    <row r="109" spans="1:11" x14ac:dyDescent="0.25">
      <c r="A109" s="10"/>
      <c r="B109" s="25"/>
      <c r="C109" s="11" t="s">
        <v>41</v>
      </c>
      <c r="D109" s="11" t="s">
        <v>42</v>
      </c>
      <c r="E109" s="74">
        <v>0</v>
      </c>
      <c r="F109" s="74">
        <v>0</v>
      </c>
      <c r="G109" s="74">
        <v>0</v>
      </c>
      <c r="H109" s="74">
        <v>0</v>
      </c>
      <c r="I109" s="158">
        <v>0</v>
      </c>
      <c r="J109" s="64" t="e">
        <f t="shared" si="25"/>
        <v>#DIV/0!</v>
      </c>
      <c r="K109" s="141" t="e">
        <f t="shared" si="26"/>
        <v>#DIV/0!</v>
      </c>
    </row>
    <row r="110" spans="1:11" s="37" customFormat="1" x14ac:dyDescent="0.25">
      <c r="A110" s="11"/>
      <c r="B110" s="16"/>
      <c r="C110" s="16" t="s">
        <v>48</v>
      </c>
      <c r="D110" s="16" t="s">
        <v>49</v>
      </c>
      <c r="E110" s="65">
        <v>8671.3799999999992</v>
      </c>
      <c r="F110" s="65">
        <v>1000</v>
      </c>
      <c r="G110" s="65">
        <v>1000</v>
      </c>
      <c r="H110" s="65">
        <v>1000</v>
      </c>
      <c r="I110" s="151">
        <v>881.94</v>
      </c>
      <c r="J110" s="64">
        <f t="shared" si="25"/>
        <v>10.170699473440216</v>
      </c>
      <c r="K110" s="141">
        <f t="shared" si="26"/>
        <v>88.194000000000003</v>
      </c>
    </row>
    <row r="111" spans="1:11" x14ac:dyDescent="0.25">
      <c r="A111" s="14"/>
      <c r="B111" s="14"/>
      <c r="C111" s="11" t="s">
        <v>51</v>
      </c>
      <c r="D111" s="11" t="s">
        <v>52</v>
      </c>
      <c r="E111" s="74">
        <v>0</v>
      </c>
      <c r="F111" s="74">
        <v>0</v>
      </c>
      <c r="G111" s="74">
        <v>0</v>
      </c>
      <c r="H111" s="74">
        <v>0</v>
      </c>
      <c r="I111" s="158">
        <v>0</v>
      </c>
      <c r="J111" s="64" t="e">
        <f t="shared" si="25"/>
        <v>#DIV/0!</v>
      </c>
      <c r="K111" s="141" t="e">
        <f t="shared" si="26"/>
        <v>#DIV/0!</v>
      </c>
    </row>
    <row r="112" spans="1:11" ht="29.25" customHeight="1" x14ac:dyDescent="0.25">
      <c r="A112" s="202" t="s">
        <v>163</v>
      </c>
      <c r="B112" s="202"/>
      <c r="C112" s="202"/>
      <c r="D112" s="202"/>
      <c r="E112" s="77">
        <f t="shared" ref="E112:I112" si="27">E100+E43</f>
        <v>759404.21</v>
      </c>
      <c r="F112" s="77">
        <f t="shared" si="27"/>
        <v>656318.33000000007</v>
      </c>
      <c r="G112" s="77">
        <f t="shared" si="27"/>
        <v>816426.22</v>
      </c>
      <c r="H112" s="77">
        <f t="shared" si="27"/>
        <v>948226.77</v>
      </c>
      <c r="I112" s="159">
        <f t="shared" si="27"/>
        <v>868941.1399999999</v>
      </c>
      <c r="J112" s="64">
        <f t="shared" si="25"/>
        <v>114.42406146260369</v>
      </c>
      <c r="K112" s="141">
        <f t="shared" si="26"/>
        <v>91.638537055856361</v>
      </c>
    </row>
  </sheetData>
  <mergeCells count="12">
    <mergeCell ref="A1:J1"/>
    <mergeCell ref="A7:J7"/>
    <mergeCell ref="A5:J5"/>
    <mergeCell ref="A3:J3"/>
    <mergeCell ref="A39:J39"/>
    <mergeCell ref="A10:C10"/>
    <mergeCell ref="A112:D112"/>
    <mergeCell ref="C12:D12"/>
    <mergeCell ref="C24:D24"/>
    <mergeCell ref="C17:D17"/>
    <mergeCell ref="C20:D20"/>
    <mergeCell ref="A42:C4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topLeftCell="A28" workbookViewId="0">
      <selection activeCell="F10" sqref="F10"/>
    </sheetView>
  </sheetViews>
  <sheetFormatPr defaultRowHeight="15" x14ac:dyDescent="0.25"/>
  <cols>
    <col min="1" max="1" width="37.7109375" style="40" customWidth="1"/>
    <col min="2" max="2" width="25.140625" style="40" customWidth="1"/>
    <col min="3" max="3" width="25.28515625" customWidth="1"/>
    <col min="4" max="4" width="24" customWidth="1"/>
    <col min="5" max="5" width="25.28515625" customWidth="1"/>
    <col min="6" max="6" width="22.140625" customWidth="1"/>
    <col min="7" max="7" width="9" customWidth="1"/>
    <col min="8" max="8" width="9.5703125" bestFit="1" customWidth="1"/>
  </cols>
  <sheetData>
    <row r="1" spans="1:10" ht="42" customHeight="1" x14ac:dyDescent="0.25">
      <c r="A1" s="183" t="s">
        <v>204</v>
      </c>
      <c r="B1" s="183"/>
      <c r="C1" s="183"/>
      <c r="D1" s="183"/>
      <c r="E1" s="183"/>
      <c r="F1" s="183"/>
      <c r="G1" s="183"/>
      <c r="H1" s="39"/>
      <c r="I1" s="39"/>
      <c r="J1" s="22"/>
    </row>
    <row r="2" spans="1:10" ht="18" customHeight="1" x14ac:dyDescent="0.25">
      <c r="A2" s="39"/>
      <c r="B2" s="39"/>
      <c r="C2" s="4"/>
      <c r="D2" s="4"/>
      <c r="E2" s="4"/>
      <c r="F2" s="22"/>
      <c r="G2" s="22"/>
    </row>
    <row r="3" spans="1:10" ht="15.75" x14ac:dyDescent="0.25">
      <c r="A3" s="183" t="s">
        <v>27</v>
      </c>
      <c r="B3" s="183"/>
      <c r="C3" s="183"/>
      <c r="D3" s="183"/>
      <c r="E3" s="183"/>
      <c r="F3" s="183"/>
      <c r="G3" s="183"/>
    </row>
    <row r="4" spans="1:10" ht="18" x14ac:dyDescent="0.25">
      <c r="A4" s="39"/>
      <c r="B4" s="39"/>
      <c r="C4" s="4"/>
      <c r="D4" s="4"/>
      <c r="E4" s="5"/>
      <c r="F4" s="5"/>
      <c r="G4" s="5"/>
    </row>
    <row r="5" spans="1:10" ht="18" customHeight="1" x14ac:dyDescent="0.25">
      <c r="A5" s="183" t="s">
        <v>8</v>
      </c>
      <c r="B5" s="183"/>
      <c r="C5" s="183"/>
      <c r="D5" s="183"/>
      <c r="E5" s="183"/>
      <c r="F5" s="183"/>
      <c r="G5" s="183"/>
    </row>
    <row r="6" spans="1:10" ht="18" x14ac:dyDescent="0.25">
      <c r="A6" s="39"/>
      <c r="B6" s="39"/>
      <c r="C6" s="4"/>
      <c r="D6" s="4"/>
      <c r="E6" s="5"/>
      <c r="F6" s="5"/>
      <c r="G6" s="5"/>
    </row>
    <row r="7" spans="1:10" ht="15.75" customHeight="1" x14ac:dyDescent="0.25">
      <c r="A7" s="183" t="s">
        <v>20</v>
      </c>
      <c r="B7" s="183"/>
      <c r="C7" s="183"/>
      <c r="D7" s="183"/>
      <c r="E7" s="183"/>
      <c r="F7" s="183"/>
      <c r="G7" s="183"/>
    </row>
    <row r="8" spans="1:10" ht="18" x14ac:dyDescent="0.25">
      <c r="A8" s="39"/>
      <c r="B8" s="39"/>
      <c r="C8" s="4"/>
      <c r="D8" s="4"/>
      <c r="E8" s="5"/>
      <c r="F8" s="5"/>
      <c r="G8" s="5"/>
    </row>
    <row r="9" spans="1:10" ht="25.5" x14ac:dyDescent="0.25">
      <c r="A9" s="18" t="s">
        <v>21</v>
      </c>
      <c r="B9" s="119" t="s">
        <v>205</v>
      </c>
      <c r="C9" s="18" t="s">
        <v>206</v>
      </c>
      <c r="D9" s="18" t="s">
        <v>207</v>
      </c>
      <c r="E9" s="18" t="s">
        <v>208</v>
      </c>
      <c r="F9" s="18" t="s">
        <v>209</v>
      </c>
      <c r="G9" s="18" t="s">
        <v>197</v>
      </c>
      <c r="H9" s="140" t="s">
        <v>197</v>
      </c>
    </row>
    <row r="10" spans="1:10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 t="s">
        <v>198</v>
      </c>
      <c r="H10" s="138" t="s">
        <v>201</v>
      </c>
    </row>
    <row r="11" spans="1:10" ht="15.75" customHeight="1" x14ac:dyDescent="0.25">
      <c r="A11" s="9" t="s">
        <v>22</v>
      </c>
      <c r="B11" s="64">
        <f>B40</f>
        <v>759404.21</v>
      </c>
      <c r="C11" s="64">
        <f t="shared" ref="C11:G11" si="0">C40</f>
        <v>656318.32999999996</v>
      </c>
      <c r="D11" s="64">
        <f t="shared" si="0"/>
        <v>816426.22</v>
      </c>
      <c r="E11" s="64">
        <f t="shared" si="0"/>
        <v>948226.77</v>
      </c>
      <c r="F11" s="64">
        <f t="shared" si="0"/>
        <v>868941.14</v>
      </c>
      <c r="G11" s="64">
        <f t="shared" si="0"/>
        <v>114.42406146260369</v>
      </c>
      <c r="H11" s="141">
        <f>F11/E11*100</f>
        <v>91.638537055856375</v>
      </c>
    </row>
    <row r="12" spans="1:10" ht="15.75" customHeight="1" x14ac:dyDescent="0.25">
      <c r="A12" s="41" t="s">
        <v>62</v>
      </c>
      <c r="B12" s="41"/>
      <c r="C12" s="8"/>
      <c r="D12" s="8"/>
      <c r="E12" s="8"/>
      <c r="F12" s="8"/>
      <c r="G12" s="8"/>
      <c r="H12" s="44"/>
    </row>
    <row r="13" spans="1:10" s="37" customFormat="1" x14ac:dyDescent="0.25">
      <c r="A13" s="42" t="s">
        <v>63</v>
      </c>
      <c r="B13" s="42"/>
      <c r="C13" s="36"/>
      <c r="D13" s="36"/>
      <c r="E13" s="36"/>
      <c r="F13" s="36"/>
      <c r="G13" s="36"/>
      <c r="H13" s="43"/>
    </row>
    <row r="14" spans="1:10" s="37" customFormat="1" x14ac:dyDescent="0.25">
      <c r="A14" s="42" t="s">
        <v>64</v>
      </c>
      <c r="B14" s="42"/>
      <c r="C14" s="36"/>
      <c r="D14" s="36"/>
      <c r="E14" s="36"/>
      <c r="F14" s="36"/>
      <c r="G14" s="36"/>
      <c r="H14" s="43"/>
    </row>
    <row r="15" spans="1:10" s="37" customFormat="1" x14ac:dyDescent="0.25">
      <c r="A15" s="42" t="s">
        <v>65</v>
      </c>
      <c r="B15" s="42"/>
      <c r="C15" s="36"/>
      <c r="D15" s="36"/>
      <c r="E15" s="36"/>
      <c r="F15" s="36"/>
      <c r="G15" s="36"/>
      <c r="H15" s="43"/>
    </row>
    <row r="16" spans="1:10" s="37" customFormat="1" x14ac:dyDescent="0.25">
      <c r="A16" s="42" t="s">
        <v>66</v>
      </c>
      <c r="B16" s="42"/>
      <c r="C16" s="36"/>
      <c r="D16" s="36"/>
      <c r="E16" s="36"/>
      <c r="F16" s="36"/>
      <c r="G16" s="36"/>
      <c r="H16" s="43"/>
    </row>
    <row r="17" spans="1:8" s="37" customFormat="1" x14ac:dyDescent="0.25">
      <c r="A17" s="42" t="s">
        <v>67</v>
      </c>
      <c r="B17" s="42"/>
      <c r="C17" s="43"/>
      <c r="D17" s="43"/>
      <c r="E17" s="43"/>
      <c r="F17" s="43"/>
      <c r="G17" s="43"/>
      <c r="H17" s="43"/>
    </row>
    <row r="18" spans="1:8" s="37" customFormat="1" ht="25.5" x14ac:dyDescent="0.25">
      <c r="A18" s="42" t="s">
        <v>68</v>
      </c>
      <c r="B18" s="42"/>
      <c r="C18" s="43"/>
      <c r="D18" s="43"/>
      <c r="E18" s="43"/>
      <c r="F18" s="43"/>
      <c r="G18" s="43"/>
      <c r="H18" s="43"/>
    </row>
    <row r="19" spans="1:8" ht="25.5" x14ac:dyDescent="0.25">
      <c r="A19" s="41" t="s">
        <v>69</v>
      </c>
      <c r="B19" s="41"/>
      <c r="C19" s="44"/>
      <c r="D19" s="44"/>
      <c r="E19" s="44"/>
      <c r="F19" s="44"/>
      <c r="G19" s="44"/>
      <c r="H19" s="44"/>
    </row>
    <row r="20" spans="1:8" s="37" customFormat="1" x14ac:dyDescent="0.25">
      <c r="A20" s="42" t="s">
        <v>70</v>
      </c>
      <c r="B20" s="42"/>
      <c r="C20" s="43"/>
      <c r="D20" s="43"/>
      <c r="E20" s="43"/>
      <c r="F20" s="43"/>
      <c r="G20" s="43"/>
      <c r="H20" s="43"/>
    </row>
    <row r="21" spans="1:8" s="37" customFormat="1" x14ac:dyDescent="0.25">
      <c r="A21" s="42" t="s">
        <v>71</v>
      </c>
      <c r="B21" s="42"/>
      <c r="C21" s="43"/>
      <c r="D21" s="43"/>
      <c r="E21" s="43"/>
      <c r="F21" s="43"/>
      <c r="G21" s="43"/>
      <c r="H21" s="43"/>
    </row>
    <row r="22" spans="1:8" s="37" customFormat="1" x14ac:dyDescent="0.25">
      <c r="A22" s="42" t="s">
        <v>72</v>
      </c>
      <c r="B22" s="42"/>
      <c r="C22" s="43"/>
      <c r="D22" s="43"/>
      <c r="E22" s="43"/>
      <c r="F22" s="43"/>
      <c r="G22" s="43"/>
      <c r="H22" s="43"/>
    </row>
    <row r="23" spans="1:8" s="37" customFormat="1" x14ac:dyDescent="0.25">
      <c r="A23" s="42" t="s">
        <v>73</v>
      </c>
      <c r="B23" s="42"/>
      <c r="C23" s="43"/>
      <c r="D23" s="43"/>
      <c r="E23" s="43"/>
      <c r="F23" s="43"/>
      <c r="G23" s="43"/>
      <c r="H23" s="43"/>
    </row>
    <row r="24" spans="1:8" s="37" customFormat="1" ht="25.5" x14ac:dyDescent="0.25">
      <c r="A24" s="42" t="s">
        <v>74</v>
      </c>
      <c r="B24" s="42"/>
      <c r="C24" s="43"/>
      <c r="D24" s="43"/>
      <c r="E24" s="43"/>
      <c r="F24" s="43"/>
      <c r="G24" s="43"/>
      <c r="H24" s="43"/>
    </row>
    <row r="25" spans="1:8" s="37" customFormat="1" ht="25.5" x14ac:dyDescent="0.25">
      <c r="A25" s="42" t="s">
        <v>75</v>
      </c>
      <c r="B25" s="42"/>
      <c r="C25" s="43"/>
      <c r="D25" s="43"/>
      <c r="E25" s="43"/>
      <c r="F25" s="43"/>
      <c r="G25" s="43"/>
      <c r="H25" s="43"/>
    </row>
    <row r="26" spans="1:8" x14ac:dyDescent="0.25">
      <c r="A26" s="41" t="s">
        <v>76</v>
      </c>
      <c r="B26" s="41"/>
      <c r="C26" s="44"/>
      <c r="D26" s="44"/>
      <c r="E26" s="44"/>
      <c r="F26" s="44"/>
      <c r="G26" s="44"/>
      <c r="H26" s="44"/>
    </row>
    <row r="27" spans="1:8" s="37" customFormat="1" x14ac:dyDescent="0.25">
      <c r="A27" s="42" t="s">
        <v>77</v>
      </c>
      <c r="B27" s="42"/>
      <c r="C27" s="43"/>
      <c r="D27" s="43"/>
      <c r="E27" s="43"/>
      <c r="F27" s="43"/>
      <c r="G27" s="43"/>
      <c r="H27" s="43"/>
    </row>
    <row r="28" spans="1:8" s="37" customFormat="1" x14ac:dyDescent="0.25">
      <c r="A28" s="42" t="s">
        <v>78</v>
      </c>
      <c r="B28" s="42"/>
      <c r="C28" s="43"/>
      <c r="D28" s="43"/>
      <c r="E28" s="43"/>
      <c r="F28" s="43"/>
      <c r="G28" s="43"/>
      <c r="H28" s="43"/>
    </row>
    <row r="29" spans="1:8" s="37" customFormat="1" x14ac:dyDescent="0.25">
      <c r="A29" s="42" t="s">
        <v>79</v>
      </c>
      <c r="B29" s="42"/>
      <c r="C29" s="43"/>
      <c r="D29" s="43"/>
      <c r="E29" s="43"/>
      <c r="F29" s="43"/>
      <c r="G29" s="43"/>
      <c r="H29" s="43"/>
    </row>
    <row r="30" spans="1:8" s="37" customFormat="1" x14ac:dyDescent="0.25">
      <c r="A30" s="42" t="s">
        <v>80</v>
      </c>
      <c r="B30" s="42"/>
      <c r="C30" s="43"/>
      <c r="D30" s="43"/>
      <c r="E30" s="43"/>
      <c r="F30" s="43"/>
      <c r="G30" s="43"/>
      <c r="H30" s="43"/>
    </row>
    <row r="31" spans="1:8" s="37" customFormat="1" x14ac:dyDescent="0.25">
      <c r="A31" s="42" t="s">
        <v>81</v>
      </c>
      <c r="B31" s="42"/>
      <c r="C31" s="43"/>
      <c r="D31" s="43"/>
      <c r="E31" s="43"/>
      <c r="F31" s="43"/>
      <c r="G31" s="43"/>
      <c r="H31" s="43"/>
    </row>
    <row r="32" spans="1:8" s="37" customFormat="1" ht="25.5" x14ac:dyDescent="0.25">
      <c r="A32" s="42" t="s">
        <v>82</v>
      </c>
      <c r="B32" s="42"/>
      <c r="C32" s="43"/>
      <c r="D32" s="43"/>
      <c r="E32" s="43"/>
      <c r="F32" s="43"/>
      <c r="G32" s="43"/>
      <c r="H32" s="43"/>
    </row>
    <row r="33" spans="1:8" x14ac:dyDescent="0.25">
      <c r="A33" s="41" t="s">
        <v>83</v>
      </c>
      <c r="B33" s="41"/>
      <c r="C33" s="44"/>
      <c r="D33" s="44"/>
      <c r="E33" s="44"/>
      <c r="F33" s="44"/>
      <c r="G33" s="44"/>
      <c r="H33" s="44"/>
    </row>
    <row r="34" spans="1:8" s="37" customFormat="1" x14ac:dyDescent="0.25">
      <c r="A34" s="42" t="s">
        <v>84</v>
      </c>
      <c r="B34" s="42"/>
      <c r="C34" s="43"/>
      <c r="D34" s="43"/>
      <c r="E34" s="43"/>
      <c r="F34" s="43"/>
      <c r="G34" s="43"/>
      <c r="H34" s="43"/>
    </row>
    <row r="35" spans="1:8" s="37" customFormat="1" x14ac:dyDescent="0.25">
      <c r="A35" s="42" t="s">
        <v>85</v>
      </c>
      <c r="B35" s="42"/>
      <c r="C35" s="43"/>
      <c r="D35" s="43"/>
      <c r="E35" s="43"/>
      <c r="F35" s="43"/>
      <c r="G35" s="43"/>
      <c r="H35" s="43"/>
    </row>
    <row r="36" spans="1:8" s="37" customFormat="1" x14ac:dyDescent="0.25">
      <c r="A36" s="42" t="s">
        <v>86</v>
      </c>
      <c r="B36" s="42"/>
      <c r="C36" s="43"/>
      <c r="D36" s="43"/>
      <c r="E36" s="43"/>
      <c r="F36" s="43"/>
      <c r="G36" s="43"/>
      <c r="H36" s="43"/>
    </row>
    <row r="37" spans="1:8" s="37" customFormat="1" x14ac:dyDescent="0.25">
      <c r="A37" s="42" t="s">
        <v>87</v>
      </c>
      <c r="B37" s="42"/>
      <c r="C37" s="43"/>
      <c r="D37" s="43"/>
      <c r="E37" s="43"/>
      <c r="F37" s="43"/>
      <c r="G37" s="43"/>
      <c r="H37" s="43"/>
    </row>
    <row r="38" spans="1:8" s="37" customFormat="1" ht="25.5" x14ac:dyDescent="0.25">
      <c r="A38" s="42" t="s">
        <v>88</v>
      </c>
      <c r="B38" s="42"/>
      <c r="C38" s="43"/>
      <c r="D38" s="43"/>
      <c r="E38" s="43"/>
      <c r="F38" s="43"/>
      <c r="G38" s="43"/>
      <c r="H38" s="43"/>
    </row>
    <row r="39" spans="1:8" s="37" customFormat="1" ht="25.5" x14ac:dyDescent="0.25">
      <c r="A39" s="42" t="s">
        <v>89</v>
      </c>
      <c r="B39" s="42"/>
      <c r="C39" s="43"/>
      <c r="D39" s="43"/>
      <c r="E39" s="43"/>
      <c r="F39" s="43"/>
      <c r="G39" s="43"/>
      <c r="H39" s="43"/>
    </row>
    <row r="40" spans="1:8" x14ac:dyDescent="0.25">
      <c r="A40" s="41" t="s">
        <v>90</v>
      </c>
      <c r="B40" s="96">
        <f>'POSEBNI DIO'!E7</f>
        <v>759404.21</v>
      </c>
      <c r="C40" s="96">
        <f>'POSEBNI DIO'!F7</f>
        <v>656318.32999999996</v>
      </c>
      <c r="D40" s="96">
        <f>'POSEBNI DIO'!G7</f>
        <v>816426.22</v>
      </c>
      <c r="E40" s="96">
        <f>'POSEBNI DIO'!H7</f>
        <v>948226.77</v>
      </c>
      <c r="F40" s="96">
        <f>'POSEBNI DIO'!I7</f>
        <v>868941.14</v>
      </c>
      <c r="G40" s="96">
        <f>'POSEBNI DIO'!J7</f>
        <v>114.42406146260369</v>
      </c>
      <c r="H40" s="141">
        <f>F40/E40*100</f>
        <v>91.638537055856375</v>
      </c>
    </row>
    <row r="41" spans="1:8" s="37" customFormat="1" x14ac:dyDescent="0.25">
      <c r="A41" s="42" t="s">
        <v>91</v>
      </c>
      <c r="B41" s="63">
        <f>B40-B46</f>
        <v>739636.48</v>
      </c>
      <c r="C41" s="63">
        <f t="shared" ref="C41:G41" si="1">C40-C46</f>
        <v>630275.6</v>
      </c>
      <c r="D41" s="63">
        <f t="shared" si="1"/>
        <v>790383.49</v>
      </c>
      <c r="E41" s="63">
        <f t="shared" si="1"/>
        <v>925605.89</v>
      </c>
      <c r="F41" s="63">
        <f t="shared" si="1"/>
        <v>847696.67</v>
      </c>
      <c r="G41" s="63">
        <f t="shared" si="1"/>
        <v>6.9536032966938848</v>
      </c>
      <c r="H41" s="142">
        <f>F41/E41*100</f>
        <v>91.582894961915159</v>
      </c>
    </row>
    <row r="42" spans="1:8" s="37" customFormat="1" x14ac:dyDescent="0.25">
      <c r="A42" s="42" t="s">
        <v>92</v>
      </c>
      <c r="B42" s="42"/>
      <c r="C42" s="43"/>
      <c r="D42" s="43"/>
      <c r="E42" s="43"/>
      <c r="F42" s="43"/>
      <c r="G42" s="43"/>
      <c r="H42" s="43"/>
    </row>
    <row r="43" spans="1:8" s="37" customFormat="1" ht="25.5" x14ac:dyDescent="0.25">
      <c r="A43" s="42" t="s">
        <v>93</v>
      </c>
      <c r="B43" s="42"/>
      <c r="C43" s="43"/>
      <c r="D43" s="43"/>
      <c r="E43" s="43"/>
      <c r="F43" s="43"/>
      <c r="G43" s="43"/>
      <c r="H43" s="43"/>
    </row>
    <row r="44" spans="1:8" s="37" customFormat="1" x14ac:dyDescent="0.25">
      <c r="A44" s="42" t="s">
        <v>94</v>
      </c>
      <c r="B44" s="42"/>
      <c r="C44" s="43"/>
      <c r="D44" s="43"/>
      <c r="E44" s="43"/>
      <c r="F44" s="43"/>
      <c r="G44" s="43"/>
      <c r="H44" s="43"/>
    </row>
    <row r="45" spans="1:8" s="37" customFormat="1" ht="25.5" x14ac:dyDescent="0.25">
      <c r="A45" s="42" t="s">
        <v>95</v>
      </c>
      <c r="B45" s="42"/>
      <c r="C45" s="43"/>
      <c r="D45" s="43"/>
      <c r="E45" s="43"/>
      <c r="F45" s="43"/>
      <c r="G45" s="43"/>
      <c r="H45" s="43"/>
    </row>
    <row r="46" spans="1:8" s="37" customFormat="1" x14ac:dyDescent="0.25">
      <c r="A46" s="42" t="s">
        <v>96</v>
      </c>
      <c r="B46" s="63">
        <f>'POSEBNI DIO'!E37</f>
        <v>19767.73</v>
      </c>
      <c r="C46" s="63">
        <f>'POSEBNI DIO'!F37</f>
        <v>26042.73</v>
      </c>
      <c r="D46" s="63">
        <f>'POSEBNI DIO'!G37</f>
        <v>26042.73</v>
      </c>
      <c r="E46" s="63">
        <f>'POSEBNI DIO'!H37</f>
        <v>22620.880000000001</v>
      </c>
      <c r="F46" s="63">
        <f>'POSEBNI DIO'!I37</f>
        <v>21244.47</v>
      </c>
      <c r="G46" s="63">
        <f>'POSEBNI DIO'!J37</f>
        <v>107.4704581659098</v>
      </c>
      <c r="H46" s="143">
        <f>F46/E46*100</f>
        <v>93.915311871156206</v>
      </c>
    </row>
    <row r="47" spans="1:8" s="37" customFormat="1" x14ac:dyDescent="0.25">
      <c r="A47" s="42" t="s">
        <v>97</v>
      </c>
      <c r="B47" s="42"/>
      <c r="C47" s="43"/>
      <c r="D47" s="43"/>
      <c r="E47" s="43"/>
      <c r="F47" s="43"/>
      <c r="G47" s="43"/>
      <c r="H47" s="43"/>
    </row>
    <row r="48" spans="1:8" s="37" customFormat="1" ht="25.5" x14ac:dyDescent="0.25">
      <c r="A48" s="42" t="s">
        <v>98</v>
      </c>
      <c r="B48" s="42"/>
      <c r="C48" s="43"/>
      <c r="D48" s="43"/>
      <c r="E48" s="43"/>
      <c r="F48" s="43"/>
      <c r="G48" s="43"/>
      <c r="H48" s="43"/>
    </row>
    <row r="49" spans="1:8" x14ac:dyDescent="0.25">
      <c r="A49" s="41" t="s">
        <v>99</v>
      </c>
      <c r="B49" s="41"/>
      <c r="C49" s="44"/>
      <c r="D49" s="44"/>
      <c r="E49" s="44"/>
      <c r="F49" s="44"/>
      <c r="G49" s="44"/>
      <c r="H49" s="44"/>
    </row>
    <row r="50" spans="1:8" s="37" customFormat="1" x14ac:dyDescent="0.25">
      <c r="A50" s="42" t="s">
        <v>100</v>
      </c>
      <c r="B50" s="42"/>
      <c r="C50" s="43"/>
      <c r="D50" s="43"/>
      <c r="E50" s="43"/>
      <c r="F50" s="43"/>
      <c r="G50" s="43"/>
      <c r="H50" s="43"/>
    </row>
    <row r="51" spans="1:8" s="37" customFormat="1" x14ac:dyDescent="0.25">
      <c r="A51" s="42" t="s">
        <v>101</v>
      </c>
      <c r="B51" s="42"/>
      <c r="C51" s="43"/>
      <c r="D51" s="43"/>
      <c r="E51" s="43"/>
      <c r="F51" s="43"/>
      <c r="G51" s="43"/>
      <c r="H51" s="43"/>
    </row>
    <row r="52" spans="1:8" s="37" customFormat="1" x14ac:dyDescent="0.25">
      <c r="A52" s="42" t="s">
        <v>102</v>
      </c>
      <c r="B52" s="42"/>
      <c r="C52" s="43"/>
      <c r="D52" s="43"/>
      <c r="E52" s="43"/>
      <c r="F52" s="43"/>
      <c r="G52" s="43"/>
      <c r="H52" s="43"/>
    </row>
    <row r="53" spans="1:8" s="37" customFormat="1" x14ac:dyDescent="0.25">
      <c r="A53" s="42" t="s">
        <v>103</v>
      </c>
      <c r="B53" s="42"/>
      <c r="C53" s="43"/>
      <c r="D53" s="43"/>
      <c r="E53" s="43"/>
      <c r="F53" s="43"/>
      <c r="G53" s="43"/>
      <c r="H53" s="43"/>
    </row>
    <row r="54" spans="1:8" s="37" customFormat="1" x14ac:dyDescent="0.25">
      <c r="A54" s="42" t="s">
        <v>104</v>
      </c>
      <c r="B54" s="42"/>
      <c r="C54" s="43"/>
      <c r="D54" s="43"/>
      <c r="E54" s="43"/>
      <c r="F54" s="43"/>
      <c r="G54" s="43"/>
      <c r="H54" s="43"/>
    </row>
    <row r="55" spans="1:8" s="37" customFormat="1" x14ac:dyDescent="0.25">
      <c r="A55" s="42" t="s">
        <v>105</v>
      </c>
      <c r="B55" s="42"/>
      <c r="C55" s="43"/>
      <c r="D55" s="43"/>
      <c r="E55" s="43"/>
      <c r="F55" s="43"/>
      <c r="G55" s="43"/>
      <c r="H55" s="43"/>
    </row>
    <row r="56" spans="1:8" s="37" customFormat="1" ht="38.25" x14ac:dyDescent="0.25">
      <c r="A56" s="42" t="s">
        <v>106</v>
      </c>
      <c r="B56" s="42"/>
      <c r="C56" s="43"/>
      <c r="D56" s="43"/>
      <c r="E56" s="43"/>
      <c r="F56" s="43"/>
      <c r="G56" s="43"/>
      <c r="H56" s="43"/>
    </row>
    <row r="57" spans="1:8" s="37" customFormat="1" x14ac:dyDescent="0.25">
      <c r="A57" s="42" t="s">
        <v>107</v>
      </c>
      <c r="B57" s="42"/>
      <c r="C57" s="43"/>
      <c r="D57" s="43"/>
      <c r="E57" s="43"/>
      <c r="F57" s="43"/>
      <c r="G57" s="43"/>
      <c r="H57" s="43"/>
    </row>
    <row r="58" spans="1:8" s="37" customFormat="1" ht="25.5" x14ac:dyDescent="0.25">
      <c r="A58" s="42" t="s">
        <v>108</v>
      </c>
      <c r="B58" s="42"/>
      <c r="C58" s="43"/>
      <c r="D58" s="43"/>
      <c r="E58" s="43"/>
      <c r="F58" s="43"/>
      <c r="G58" s="43"/>
      <c r="H58" s="43"/>
    </row>
    <row r="59" spans="1:8" x14ac:dyDescent="0.25">
      <c r="A59" s="45" t="s">
        <v>36</v>
      </c>
      <c r="B59" s="45"/>
      <c r="C59" s="43"/>
      <c r="D59" s="43"/>
      <c r="E59" s="43"/>
      <c r="F59" s="43"/>
      <c r="G59" s="43"/>
      <c r="H59" s="44"/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workbookViewId="0">
      <selection activeCell="I8" sqref="I8"/>
    </sheetView>
  </sheetViews>
  <sheetFormatPr defaultRowHeight="15" x14ac:dyDescent="0.25"/>
  <cols>
    <col min="1" max="1" width="5.28515625" customWidth="1"/>
    <col min="2" max="2" width="5" customWidth="1"/>
    <col min="3" max="3" width="5.42578125" bestFit="1" customWidth="1"/>
    <col min="4" max="4" width="41" bestFit="1" customWidth="1"/>
    <col min="5" max="9" width="20.7109375" customWidth="1"/>
    <col min="10" max="10" width="6.85546875" bestFit="1" customWidth="1"/>
  </cols>
  <sheetData>
    <row r="1" spans="1:11" ht="42" customHeight="1" x14ac:dyDescent="0.25">
      <c r="A1" s="183" t="s">
        <v>204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ht="18" customHeight="1" x14ac:dyDescent="0.25">
      <c r="A2" s="4"/>
      <c r="B2" s="4"/>
      <c r="C2" s="4"/>
      <c r="D2" s="4"/>
      <c r="E2" s="22"/>
      <c r="F2" s="4"/>
      <c r="G2" s="4"/>
      <c r="H2" s="4"/>
      <c r="I2" s="22"/>
      <c r="J2" s="22"/>
    </row>
    <row r="3" spans="1:11" ht="15.75" customHeight="1" x14ac:dyDescent="0.25">
      <c r="A3" s="183" t="s">
        <v>27</v>
      </c>
      <c r="B3" s="183"/>
      <c r="C3" s="183"/>
      <c r="D3" s="183"/>
      <c r="E3" s="183"/>
      <c r="F3" s="183"/>
      <c r="G3" s="183"/>
      <c r="H3" s="183"/>
      <c r="I3" s="183"/>
      <c r="J3" s="183"/>
    </row>
    <row r="4" spans="1:11" ht="18" x14ac:dyDescent="0.25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1" ht="18" customHeight="1" x14ac:dyDescent="0.25">
      <c r="A5" s="183" t="s">
        <v>23</v>
      </c>
      <c r="B5" s="183"/>
      <c r="C5" s="183"/>
      <c r="D5" s="183"/>
      <c r="E5" s="183"/>
      <c r="F5" s="183"/>
      <c r="G5" s="183"/>
      <c r="H5" s="183"/>
      <c r="I5" s="183"/>
      <c r="J5" s="183"/>
    </row>
    <row r="6" spans="1:11" ht="18" x14ac:dyDescent="0.25">
      <c r="A6" s="4"/>
      <c r="B6" s="4"/>
      <c r="C6" s="4"/>
      <c r="D6" s="4"/>
      <c r="E6" s="22"/>
      <c r="F6" s="4"/>
      <c r="G6" s="4"/>
      <c r="H6" s="5"/>
      <c r="I6" s="5"/>
      <c r="J6" s="5"/>
    </row>
    <row r="7" spans="1:11" ht="25.5" x14ac:dyDescent="0.25">
      <c r="A7" s="18" t="s">
        <v>9</v>
      </c>
      <c r="B7" s="17" t="s">
        <v>10</v>
      </c>
      <c r="C7" s="17" t="s">
        <v>11</v>
      </c>
      <c r="D7" s="17" t="s">
        <v>38</v>
      </c>
      <c r="E7" s="119" t="s">
        <v>205</v>
      </c>
      <c r="F7" s="18" t="s">
        <v>206</v>
      </c>
      <c r="G7" s="18" t="s">
        <v>207</v>
      </c>
      <c r="H7" s="18" t="s">
        <v>208</v>
      </c>
      <c r="I7" s="18" t="s">
        <v>209</v>
      </c>
      <c r="J7" s="18" t="s">
        <v>197</v>
      </c>
      <c r="K7" s="140" t="s">
        <v>197</v>
      </c>
    </row>
    <row r="8" spans="1:11" x14ac:dyDescent="0.25">
      <c r="A8" s="205">
        <v>1</v>
      </c>
      <c r="B8" s="206"/>
      <c r="C8" s="207"/>
      <c r="D8" s="95">
        <v>2</v>
      </c>
      <c r="E8" s="95">
        <v>3</v>
      </c>
      <c r="F8" s="18">
        <v>4</v>
      </c>
      <c r="G8" s="18">
        <v>5</v>
      </c>
      <c r="H8" s="18">
        <v>6</v>
      </c>
      <c r="I8" s="18">
        <v>7</v>
      </c>
      <c r="J8" s="18" t="s">
        <v>199</v>
      </c>
      <c r="K8" s="140" t="s">
        <v>200</v>
      </c>
    </row>
    <row r="9" spans="1:11" ht="25.5" x14ac:dyDescent="0.25">
      <c r="A9" s="9">
        <v>8</v>
      </c>
      <c r="B9" s="9"/>
      <c r="C9" s="9"/>
      <c r="D9" s="9" t="s">
        <v>24</v>
      </c>
      <c r="E9" s="64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44">
        <v>0</v>
      </c>
    </row>
    <row r="10" spans="1:11" s="38" customFormat="1" ht="25.5" x14ac:dyDescent="0.25">
      <c r="A10" s="14"/>
      <c r="B10" s="14">
        <v>81</v>
      </c>
      <c r="C10" s="14"/>
      <c r="D10" s="14" t="s">
        <v>61</v>
      </c>
      <c r="E10" s="65"/>
      <c r="F10" s="59"/>
      <c r="G10" s="59"/>
      <c r="H10" s="59"/>
      <c r="I10" s="59"/>
      <c r="J10" s="59"/>
      <c r="K10" s="144"/>
    </row>
    <row r="11" spans="1:11" x14ac:dyDescent="0.25">
      <c r="A11" s="9"/>
      <c r="B11" s="9"/>
      <c r="C11" s="16" t="s">
        <v>46</v>
      </c>
      <c r="D11" s="16" t="s">
        <v>47</v>
      </c>
      <c r="E11" s="66"/>
      <c r="F11" s="59"/>
      <c r="G11" s="59"/>
      <c r="H11" s="59"/>
      <c r="I11" s="59"/>
      <c r="J11" s="59"/>
      <c r="K11" s="44"/>
    </row>
    <row r="12" spans="1:11" x14ac:dyDescent="0.25">
      <c r="A12" s="9"/>
      <c r="B12" s="25" t="s">
        <v>36</v>
      </c>
      <c r="C12" s="16"/>
      <c r="D12" s="16"/>
      <c r="E12" s="66"/>
      <c r="F12" s="59"/>
      <c r="G12" s="59"/>
      <c r="H12" s="59"/>
      <c r="I12" s="59"/>
      <c r="J12" s="59"/>
      <c r="K12" s="44"/>
    </row>
    <row r="13" spans="1:11" x14ac:dyDescent="0.25">
      <c r="A13" s="9"/>
      <c r="B13" s="14">
        <v>84</v>
      </c>
      <c r="C13" s="14"/>
      <c r="D13" s="14" t="s">
        <v>31</v>
      </c>
      <c r="E13" s="65"/>
      <c r="F13" s="59"/>
      <c r="G13" s="59"/>
      <c r="H13" s="59"/>
      <c r="I13" s="59"/>
      <c r="J13" s="59"/>
      <c r="K13" s="44"/>
    </row>
    <row r="14" spans="1:11" ht="25.5" x14ac:dyDescent="0.25">
      <c r="A14" s="10"/>
      <c r="B14" s="10"/>
      <c r="C14" s="11" t="s">
        <v>59</v>
      </c>
      <c r="D14" s="15" t="s">
        <v>60</v>
      </c>
      <c r="E14" s="67"/>
      <c r="F14" s="59"/>
      <c r="G14" s="59"/>
      <c r="H14" s="59"/>
      <c r="I14" s="59"/>
      <c r="J14" s="59"/>
      <c r="K14" s="44"/>
    </row>
    <row r="15" spans="1:11" ht="25.5" x14ac:dyDescent="0.25">
      <c r="A15" s="12">
        <v>5</v>
      </c>
      <c r="B15" s="13"/>
      <c r="C15" s="13"/>
      <c r="D15" s="23" t="s">
        <v>25</v>
      </c>
      <c r="E15" s="64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44">
        <v>0</v>
      </c>
    </row>
    <row r="16" spans="1:11" ht="25.5" x14ac:dyDescent="0.25">
      <c r="A16" s="14"/>
      <c r="B16" s="14">
        <v>54</v>
      </c>
      <c r="C16" s="14"/>
      <c r="D16" s="24" t="s">
        <v>32</v>
      </c>
      <c r="E16" s="68"/>
      <c r="F16" s="59"/>
      <c r="G16" s="59"/>
      <c r="H16" s="59"/>
      <c r="I16" s="59"/>
      <c r="J16" s="59"/>
      <c r="K16" s="44"/>
    </row>
    <row r="17" spans="1:11" x14ac:dyDescent="0.25">
      <c r="A17" s="10"/>
      <c r="B17" s="10"/>
      <c r="C17" s="11" t="s">
        <v>50</v>
      </c>
      <c r="D17" s="11" t="s">
        <v>13</v>
      </c>
      <c r="E17" s="69"/>
      <c r="F17" s="59"/>
      <c r="G17" s="59"/>
      <c r="H17" s="59"/>
      <c r="I17" s="59"/>
      <c r="J17" s="59"/>
      <c r="K17" s="44"/>
    </row>
    <row r="18" spans="1:11" x14ac:dyDescent="0.25">
      <c r="A18" s="10"/>
      <c r="B18" s="10"/>
      <c r="C18" s="16" t="s">
        <v>46</v>
      </c>
      <c r="D18" s="16" t="s">
        <v>47</v>
      </c>
      <c r="E18" s="70"/>
      <c r="F18" s="59"/>
      <c r="G18" s="59"/>
      <c r="H18" s="59"/>
      <c r="I18" s="59"/>
      <c r="J18" s="59"/>
      <c r="K18" s="44"/>
    </row>
    <row r="19" spans="1:11" x14ac:dyDescent="0.25">
      <c r="A19" s="14"/>
      <c r="B19" s="14"/>
      <c r="C19" s="11" t="s">
        <v>55</v>
      </c>
      <c r="D19" s="11" t="s">
        <v>56</v>
      </c>
      <c r="E19" s="69"/>
      <c r="F19" s="59"/>
      <c r="G19" s="59"/>
      <c r="H19" s="59"/>
      <c r="I19" s="59"/>
      <c r="J19" s="59"/>
      <c r="K19" s="44"/>
    </row>
    <row r="20" spans="1:11" ht="25.5" x14ac:dyDescent="0.25">
      <c r="A20" s="10"/>
      <c r="B20" s="10"/>
      <c r="C20" s="11" t="s">
        <v>43</v>
      </c>
      <c r="D20" s="15" t="s">
        <v>44</v>
      </c>
      <c r="E20" s="71"/>
      <c r="F20" s="59"/>
      <c r="G20" s="59"/>
      <c r="H20" s="59"/>
      <c r="I20" s="59"/>
      <c r="J20" s="59"/>
      <c r="K20" s="44"/>
    </row>
    <row r="21" spans="1:11" x14ac:dyDescent="0.25">
      <c r="A21" s="10"/>
      <c r="B21" s="25"/>
      <c r="C21" s="11" t="s">
        <v>53</v>
      </c>
      <c r="D21" s="11" t="s">
        <v>54</v>
      </c>
      <c r="E21" s="69"/>
      <c r="F21" s="59"/>
      <c r="G21" s="59"/>
      <c r="H21" s="59"/>
      <c r="I21" s="59"/>
      <c r="J21" s="59"/>
      <c r="K21" s="44"/>
    </row>
    <row r="22" spans="1:11" x14ac:dyDescent="0.25">
      <c r="A22" s="10"/>
      <c r="B22" s="10"/>
      <c r="C22" s="11" t="s">
        <v>39</v>
      </c>
      <c r="D22" s="11" t="s">
        <v>40</v>
      </c>
      <c r="E22" s="69"/>
      <c r="F22" s="59"/>
      <c r="G22" s="59"/>
      <c r="H22" s="59"/>
      <c r="I22" s="59"/>
      <c r="J22" s="59"/>
      <c r="K22" s="44"/>
    </row>
    <row r="23" spans="1:11" x14ac:dyDescent="0.25">
      <c r="A23" s="10"/>
      <c r="B23" s="25"/>
      <c r="C23" s="11" t="s">
        <v>41</v>
      </c>
      <c r="D23" s="11" t="s">
        <v>42</v>
      </c>
      <c r="E23" s="69"/>
      <c r="F23" s="59"/>
      <c r="G23" s="59"/>
      <c r="H23" s="59"/>
      <c r="I23" s="59"/>
      <c r="J23" s="59"/>
      <c r="K23" s="44"/>
    </row>
    <row r="24" spans="1:11" s="37" customFormat="1" x14ac:dyDescent="0.25">
      <c r="A24" s="11"/>
      <c r="B24" s="16"/>
      <c r="C24" s="16" t="s">
        <v>48</v>
      </c>
      <c r="D24" s="16" t="s">
        <v>49</v>
      </c>
      <c r="E24" s="70"/>
      <c r="F24" s="72"/>
      <c r="G24" s="72"/>
      <c r="H24" s="72"/>
      <c r="I24" s="72"/>
      <c r="J24" s="72"/>
      <c r="K24" s="43"/>
    </row>
    <row r="25" spans="1:11" x14ac:dyDescent="0.25">
      <c r="A25" s="14"/>
      <c r="B25" s="14"/>
      <c r="C25" s="11" t="s">
        <v>51</v>
      </c>
      <c r="D25" s="11" t="s">
        <v>52</v>
      </c>
      <c r="E25" s="69"/>
      <c r="F25" s="59"/>
      <c r="G25" s="59"/>
      <c r="H25" s="59"/>
      <c r="I25" s="59"/>
      <c r="J25" s="59"/>
      <c r="K25" s="44"/>
    </row>
  </sheetData>
  <mergeCells count="4">
    <mergeCell ref="A5:J5"/>
    <mergeCell ref="A3:J3"/>
    <mergeCell ref="A1:J1"/>
    <mergeCell ref="A8:C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8"/>
  <sheetViews>
    <sheetView zoomScaleNormal="100" workbookViewId="0">
      <selection activeCell="I123" sqref="I1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customWidth="1"/>
    <col min="4" max="4" width="31.140625" customWidth="1"/>
    <col min="5" max="5" width="21.28515625" customWidth="1"/>
    <col min="6" max="7" width="25.28515625" customWidth="1"/>
    <col min="8" max="9" width="22.7109375" customWidth="1"/>
    <col min="10" max="10" width="9.140625" customWidth="1"/>
  </cols>
  <sheetData>
    <row r="1" spans="1:11" ht="38.25" customHeight="1" x14ac:dyDescent="0.25">
      <c r="A1" s="183" t="s">
        <v>204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ht="6.75" customHeight="1" x14ac:dyDescent="0.25">
      <c r="A2" s="4"/>
      <c r="B2" s="4"/>
      <c r="C2" s="4"/>
      <c r="D2" s="4"/>
      <c r="E2" s="22"/>
      <c r="F2" s="4"/>
      <c r="G2" s="4"/>
      <c r="H2" s="5"/>
      <c r="I2" s="5"/>
      <c r="J2" s="5"/>
    </row>
    <row r="3" spans="1:11" ht="18" customHeight="1" x14ac:dyDescent="0.25">
      <c r="A3" s="183" t="s">
        <v>26</v>
      </c>
      <c r="B3" s="183"/>
      <c r="C3" s="183"/>
      <c r="D3" s="183"/>
      <c r="E3" s="183"/>
      <c r="F3" s="183"/>
      <c r="G3" s="183"/>
      <c r="H3" s="183"/>
      <c r="I3" s="183"/>
      <c r="J3" s="183"/>
    </row>
    <row r="4" spans="1:11" ht="8.25" customHeight="1" x14ac:dyDescent="0.25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1" ht="27.75" customHeight="1" x14ac:dyDescent="0.25">
      <c r="A5" s="205" t="s">
        <v>28</v>
      </c>
      <c r="B5" s="223"/>
      <c r="C5" s="224"/>
      <c r="D5" s="17" t="s">
        <v>29</v>
      </c>
      <c r="E5" s="17" t="s">
        <v>205</v>
      </c>
      <c r="F5" s="18" t="s">
        <v>206</v>
      </c>
      <c r="G5" s="18" t="s">
        <v>207</v>
      </c>
      <c r="H5" s="18" t="s">
        <v>208</v>
      </c>
      <c r="I5" s="18" t="s">
        <v>209</v>
      </c>
      <c r="J5" s="18" t="s">
        <v>197</v>
      </c>
      <c r="K5" s="18" t="s">
        <v>197</v>
      </c>
    </row>
    <row r="6" spans="1:11" ht="12.75" customHeight="1" x14ac:dyDescent="0.25">
      <c r="A6" s="92"/>
      <c r="B6" s="94">
        <v>1</v>
      </c>
      <c r="C6" s="93"/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19" t="s">
        <v>199</v>
      </c>
      <c r="K6" s="138" t="s">
        <v>200</v>
      </c>
    </row>
    <row r="7" spans="1:11" ht="41.25" customHeight="1" x14ac:dyDescent="0.25">
      <c r="A7" s="225" t="s">
        <v>180</v>
      </c>
      <c r="B7" s="226"/>
      <c r="C7" s="227"/>
      <c r="D7" s="17" t="s">
        <v>181</v>
      </c>
      <c r="E7" s="62">
        <f>E8+E92</f>
        <v>759404.21</v>
      </c>
      <c r="F7" s="62">
        <f>F8+F92</f>
        <v>656318.32999999996</v>
      </c>
      <c r="G7" s="62">
        <f>G8+G92</f>
        <v>816426.22</v>
      </c>
      <c r="H7" s="62">
        <f>H8+H92</f>
        <v>948226.77</v>
      </c>
      <c r="I7" s="62">
        <f>I8+I92</f>
        <v>868941.14</v>
      </c>
      <c r="J7" s="145">
        <f>I7/E7*100</f>
        <v>114.42406146260369</v>
      </c>
      <c r="K7" s="139">
        <f>I7/H7*100</f>
        <v>91.638537055856375</v>
      </c>
    </row>
    <row r="8" spans="1:11" ht="25.5" x14ac:dyDescent="0.25">
      <c r="A8" s="220" t="s">
        <v>121</v>
      </c>
      <c r="B8" s="221"/>
      <c r="C8" s="222"/>
      <c r="D8" s="112" t="s">
        <v>122</v>
      </c>
      <c r="E8" s="113">
        <f>E9+E19+E24+E37+E42+E53+E71+E80+E84+E29+E16+E33</f>
        <v>63272.95</v>
      </c>
      <c r="F8" s="113">
        <f>F9+F19+F24+F37+F42+F53+F71+F80+F84+F29</f>
        <v>68295.010000000009</v>
      </c>
      <c r="G8" s="113">
        <v>70490.55</v>
      </c>
      <c r="H8" s="113">
        <f>H9+H19+H24+H37+H42+H53+H80+H84+H29+H16+H33+H88</f>
        <v>71710.490000000005</v>
      </c>
      <c r="I8" s="113">
        <f>I9+I19+I24+I37+I42+I53+I80+I84+I29+I16+I33+I88</f>
        <v>66129.17</v>
      </c>
      <c r="J8" s="145">
        <f t="shared" ref="J8:J77" si="0">I8/E8*100</f>
        <v>104.51412491435914</v>
      </c>
      <c r="K8" s="139">
        <f t="shared" ref="K8:K77" si="1">I8/H8*100</f>
        <v>92.21687092083738</v>
      </c>
    </row>
    <row r="9" spans="1:11" x14ac:dyDescent="0.25">
      <c r="A9" s="208" t="s">
        <v>182</v>
      </c>
      <c r="B9" s="209"/>
      <c r="C9" s="210"/>
      <c r="D9" s="27" t="s">
        <v>183</v>
      </c>
      <c r="E9" s="60">
        <f>E10+E14</f>
        <v>9000.74</v>
      </c>
      <c r="F9" s="60">
        <f t="shared" ref="F9:I9" si="2">F10+F14</f>
        <v>10000</v>
      </c>
      <c r="G9" s="60">
        <f t="shared" si="2"/>
        <v>2195.54</v>
      </c>
      <c r="H9" s="60">
        <f t="shared" si="2"/>
        <v>15652.939999999999</v>
      </c>
      <c r="I9" s="60">
        <f t="shared" si="2"/>
        <v>11395.71</v>
      </c>
      <c r="J9" s="62">
        <f t="shared" si="0"/>
        <v>126.60858996038102</v>
      </c>
      <c r="K9" s="139">
        <f t="shared" si="1"/>
        <v>72.80236172885094</v>
      </c>
    </row>
    <row r="10" spans="1:11" x14ac:dyDescent="0.25">
      <c r="A10" s="228" t="s">
        <v>184</v>
      </c>
      <c r="B10" s="229"/>
      <c r="C10" s="230"/>
      <c r="D10" s="105" t="s">
        <v>42</v>
      </c>
      <c r="E10" s="106">
        <f>E11</f>
        <v>5491.2</v>
      </c>
      <c r="F10" s="106">
        <f t="shared" ref="F10:I10" si="3">F11</f>
        <v>10000</v>
      </c>
      <c r="G10" s="106">
        <f t="shared" si="3"/>
        <v>0</v>
      </c>
      <c r="H10" s="106">
        <f t="shared" si="3"/>
        <v>13457.4</v>
      </c>
      <c r="I10" s="106">
        <f t="shared" si="3"/>
        <v>9200.17</v>
      </c>
      <c r="J10" s="62">
        <f t="shared" si="0"/>
        <v>167.54388840326342</v>
      </c>
      <c r="K10" s="139">
        <f t="shared" si="1"/>
        <v>68.365137396525327</v>
      </c>
    </row>
    <row r="11" spans="1:11" x14ac:dyDescent="0.25">
      <c r="A11" s="214">
        <v>3</v>
      </c>
      <c r="B11" s="215"/>
      <c r="C11" s="216"/>
      <c r="D11" s="26" t="s">
        <v>17</v>
      </c>
      <c r="E11" s="61">
        <f>E12+E13</f>
        <v>5491.2</v>
      </c>
      <c r="F11" s="61">
        <f t="shared" ref="F11:H11" si="4">F12+F13</f>
        <v>10000</v>
      </c>
      <c r="G11" s="61">
        <f t="shared" si="4"/>
        <v>0</v>
      </c>
      <c r="H11" s="61">
        <f t="shared" si="4"/>
        <v>13457.4</v>
      </c>
      <c r="I11" s="61">
        <f t="shared" ref="I11" si="5">I12+I13</f>
        <v>9200.17</v>
      </c>
      <c r="J11" s="62">
        <f t="shared" si="0"/>
        <v>167.54388840326342</v>
      </c>
      <c r="K11" s="139">
        <f t="shared" si="1"/>
        <v>68.365137396525327</v>
      </c>
    </row>
    <row r="12" spans="1:11" x14ac:dyDescent="0.25">
      <c r="A12" s="217">
        <v>32</v>
      </c>
      <c r="B12" s="218"/>
      <c r="C12" s="219"/>
      <c r="D12" s="26" t="s">
        <v>30</v>
      </c>
      <c r="E12" s="61">
        <v>5491.2</v>
      </c>
      <c r="F12" s="59">
        <v>10000</v>
      </c>
      <c r="G12" s="59">
        <v>0</v>
      </c>
      <c r="H12" s="59">
        <v>13457.4</v>
      </c>
      <c r="I12" s="59">
        <v>9200.17</v>
      </c>
      <c r="J12" s="62">
        <f t="shared" si="0"/>
        <v>167.54388840326342</v>
      </c>
      <c r="K12" s="139">
        <f t="shared" si="1"/>
        <v>68.365137396525327</v>
      </c>
    </row>
    <row r="13" spans="1:11" x14ac:dyDescent="0.25">
      <c r="A13" s="217">
        <v>34</v>
      </c>
      <c r="B13" s="218"/>
      <c r="C13" s="219"/>
      <c r="D13" s="26" t="s">
        <v>57</v>
      </c>
      <c r="E13" s="61">
        <v>0</v>
      </c>
      <c r="F13" s="59">
        <v>0</v>
      </c>
      <c r="G13" s="59">
        <v>0</v>
      </c>
      <c r="H13" s="59">
        <v>0</v>
      </c>
      <c r="I13" s="59">
        <v>0</v>
      </c>
      <c r="J13" s="62" t="e">
        <f t="shared" si="0"/>
        <v>#DIV/0!</v>
      </c>
      <c r="K13" s="139" t="e">
        <f t="shared" si="1"/>
        <v>#DIV/0!</v>
      </c>
    </row>
    <row r="14" spans="1:11" ht="25.5" x14ac:dyDescent="0.25">
      <c r="A14" s="211" t="s">
        <v>185</v>
      </c>
      <c r="B14" s="212"/>
      <c r="C14" s="213"/>
      <c r="D14" s="107" t="s">
        <v>186</v>
      </c>
      <c r="E14" s="108">
        <f>E15</f>
        <v>3509.54</v>
      </c>
      <c r="F14" s="108">
        <f t="shared" ref="F14:I14" si="6">F15</f>
        <v>0</v>
      </c>
      <c r="G14" s="108">
        <f t="shared" si="6"/>
        <v>2195.54</v>
      </c>
      <c r="H14" s="108">
        <f t="shared" si="6"/>
        <v>2195.54</v>
      </c>
      <c r="I14" s="108">
        <f t="shared" si="6"/>
        <v>2195.54</v>
      </c>
      <c r="J14" s="62">
        <f t="shared" si="0"/>
        <v>62.559195792041123</v>
      </c>
      <c r="K14" s="139">
        <f t="shared" si="1"/>
        <v>100</v>
      </c>
    </row>
    <row r="15" spans="1:11" x14ac:dyDescent="0.25">
      <c r="A15" s="217">
        <v>32</v>
      </c>
      <c r="B15" s="218"/>
      <c r="C15" s="219"/>
      <c r="D15" s="98" t="s">
        <v>30</v>
      </c>
      <c r="E15" s="61">
        <v>3509.54</v>
      </c>
      <c r="F15" s="104">
        <v>0</v>
      </c>
      <c r="G15" s="104">
        <v>2195.54</v>
      </c>
      <c r="H15" s="104">
        <v>2195.54</v>
      </c>
      <c r="I15" s="104">
        <v>2195.54</v>
      </c>
      <c r="J15" s="62">
        <f t="shared" si="0"/>
        <v>62.559195792041123</v>
      </c>
      <c r="K15" s="139">
        <f t="shared" si="1"/>
        <v>100</v>
      </c>
    </row>
    <row r="16" spans="1:11" ht="25.5" x14ac:dyDescent="0.25">
      <c r="A16" s="208" t="s">
        <v>191</v>
      </c>
      <c r="B16" s="209"/>
      <c r="C16" s="210"/>
      <c r="D16" s="133" t="s">
        <v>192</v>
      </c>
      <c r="E16" s="60">
        <v>554.61</v>
      </c>
      <c r="F16" s="137">
        <v>0</v>
      </c>
      <c r="G16" s="137">
        <v>0</v>
      </c>
      <c r="H16" s="137">
        <f>H17</f>
        <v>686.66</v>
      </c>
      <c r="I16" s="137">
        <v>686.66</v>
      </c>
      <c r="J16" s="62">
        <f t="shared" si="0"/>
        <v>123.8095238095238</v>
      </c>
      <c r="K16" s="139">
        <f t="shared" si="1"/>
        <v>100</v>
      </c>
    </row>
    <row r="17" spans="1:11" x14ac:dyDescent="0.25">
      <c r="A17" s="211" t="s">
        <v>123</v>
      </c>
      <c r="B17" s="212"/>
      <c r="C17" s="213"/>
      <c r="D17" s="131" t="s">
        <v>13</v>
      </c>
      <c r="E17" s="108">
        <v>0</v>
      </c>
      <c r="F17" s="136">
        <v>0</v>
      </c>
      <c r="G17" s="136">
        <v>0</v>
      </c>
      <c r="H17" s="136">
        <f>H18</f>
        <v>686.66</v>
      </c>
      <c r="I17" s="136">
        <v>686.66</v>
      </c>
      <c r="J17" s="62" t="e">
        <f t="shared" si="0"/>
        <v>#DIV/0!</v>
      </c>
      <c r="K17" s="139">
        <f t="shared" si="1"/>
        <v>100</v>
      </c>
    </row>
    <row r="18" spans="1:11" x14ac:dyDescent="0.25">
      <c r="A18" s="214">
        <v>32</v>
      </c>
      <c r="B18" s="215"/>
      <c r="C18" s="216"/>
      <c r="D18" s="132" t="s">
        <v>30</v>
      </c>
      <c r="E18" s="61">
        <v>554.61</v>
      </c>
      <c r="F18" s="104">
        <v>0</v>
      </c>
      <c r="G18" s="104">
        <v>0</v>
      </c>
      <c r="H18" s="104">
        <v>686.66</v>
      </c>
      <c r="I18" s="104">
        <v>686.66</v>
      </c>
      <c r="J18" s="62">
        <f t="shared" si="0"/>
        <v>123.8095238095238</v>
      </c>
      <c r="K18" s="139">
        <f t="shared" si="1"/>
        <v>100</v>
      </c>
    </row>
    <row r="19" spans="1:11" ht="25.5" customHeight="1" x14ac:dyDescent="0.25">
      <c r="A19" s="208" t="s">
        <v>124</v>
      </c>
      <c r="B19" s="209"/>
      <c r="C19" s="210"/>
      <c r="D19" s="56" t="s">
        <v>125</v>
      </c>
      <c r="E19" s="60">
        <f>E20</f>
        <v>1313.95</v>
      </c>
      <c r="F19" s="60">
        <f t="shared" ref="F19:F20" si="7">F20</f>
        <v>1313.96</v>
      </c>
      <c r="G19" s="60">
        <f t="shared" ref="G19:G20" si="8">G20</f>
        <v>1313.96</v>
      </c>
      <c r="H19" s="60">
        <f t="shared" ref="H19:I20" si="9">H20</f>
        <v>1313.95</v>
      </c>
      <c r="I19" s="60">
        <f t="shared" si="9"/>
        <v>1313.95</v>
      </c>
      <c r="J19" s="62">
        <f t="shared" si="0"/>
        <v>100</v>
      </c>
      <c r="K19" s="139">
        <f t="shared" si="1"/>
        <v>100</v>
      </c>
    </row>
    <row r="20" spans="1:11" ht="15" customHeight="1" x14ac:dyDescent="0.25">
      <c r="A20" s="211" t="s">
        <v>134</v>
      </c>
      <c r="B20" s="212"/>
      <c r="C20" s="213"/>
      <c r="D20" s="109" t="s">
        <v>135</v>
      </c>
      <c r="E20" s="110">
        <f>E21</f>
        <v>1313.95</v>
      </c>
      <c r="F20" s="110">
        <f t="shared" si="7"/>
        <v>1313.96</v>
      </c>
      <c r="G20" s="110">
        <f t="shared" si="8"/>
        <v>1313.96</v>
      </c>
      <c r="H20" s="110">
        <f t="shared" si="9"/>
        <v>1313.95</v>
      </c>
      <c r="I20" s="110">
        <f t="shared" si="9"/>
        <v>1313.95</v>
      </c>
      <c r="J20" s="62">
        <f t="shared" si="0"/>
        <v>100</v>
      </c>
      <c r="K20" s="139">
        <f t="shared" si="1"/>
        <v>100</v>
      </c>
    </row>
    <row r="21" spans="1:11" x14ac:dyDescent="0.25">
      <c r="A21" s="214">
        <v>3</v>
      </c>
      <c r="B21" s="215"/>
      <c r="C21" s="216"/>
      <c r="D21" s="55" t="s">
        <v>17</v>
      </c>
      <c r="E21" s="61">
        <v>1313.95</v>
      </c>
      <c r="F21" s="61">
        <f t="shared" ref="F21" si="10">F22+F23</f>
        <v>1313.96</v>
      </c>
      <c r="G21" s="61">
        <f t="shared" ref="G21" si="11">G22+G23</f>
        <v>1313.96</v>
      </c>
      <c r="H21" s="61">
        <f t="shared" ref="H21" si="12">H22+H23</f>
        <v>1313.95</v>
      </c>
      <c r="I21" s="61">
        <f t="shared" ref="I21" si="13">I22+I23</f>
        <v>1313.95</v>
      </c>
      <c r="J21" s="62">
        <f t="shared" si="0"/>
        <v>100</v>
      </c>
      <c r="K21" s="139">
        <f t="shared" si="1"/>
        <v>100</v>
      </c>
    </row>
    <row r="22" spans="1:11" x14ac:dyDescent="0.25">
      <c r="A22" s="217">
        <v>31</v>
      </c>
      <c r="B22" s="218"/>
      <c r="C22" s="219"/>
      <c r="D22" s="55" t="s">
        <v>18</v>
      </c>
      <c r="E22" s="61">
        <v>0</v>
      </c>
      <c r="F22" s="59">
        <v>0</v>
      </c>
      <c r="G22" s="59">
        <v>0</v>
      </c>
      <c r="H22" s="59">
        <v>0</v>
      </c>
      <c r="I22" s="59">
        <v>0</v>
      </c>
      <c r="J22" s="62" t="e">
        <f t="shared" si="0"/>
        <v>#DIV/0!</v>
      </c>
      <c r="K22" s="139" t="e">
        <f t="shared" si="1"/>
        <v>#DIV/0!</v>
      </c>
    </row>
    <row r="23" spans="1:11" x14ac:dyDescent="0.25">
      <c r="A23" s="217">
        <v>32</v>
      </c>
      <c r="B23" s="218"/>
      <c r="C23" s="219"/>
      <c r="D23" s="55" t="s">
        <v>30</v>
      </c>
      <c r="E23" s="61">
        <v>1313.95</v>
      </c>
      <c r="F23" s="59">
        <v>1313.96</v>
      </c>
      <c r="G23" s="59">
        <v>1313.96</v>
      </c>
      <c r="H23" s="59">
        <v>1313.95</v>
      </c>
      <c r="I23" s="59">
        <v>1313.95</v>
      </c>
      <c r="J23" s="62">
        <f t="shared" si="0"/>
        <v>100</v>
      </c>
      <c r="K23" s="139">
        <f t="shared" si="1"/>
        <v>100</v>
      </c>
    </row>
    <row r="24" spans="1:11" ht="25.5" x14ac:dyDescent="0.25">
      <c r="A24" s="208" t="s">
        <v>126</v>
      </c>
      <c r="B24" s="209"/>
      <c r="C24" s="210"/>
      <c r="D24" s="56" t="s">
        <v>127</v>
      </c>
      <c r="E24" s="60">
        <f>E25</f>
        <v>6220.46</v>
      </c>
      <c r="F24" s="60">
        <f t="shared" ref="F24:F25" si="14">F25</f>
        <v>4584.3600000000006</v>
      </c>
      <c r="G24" s="60">
        <f t="shared" ref="G24:G25" si="15">G25</f>
        <v>4584.3600000000006</v>
      </c>
      <c r="H24" s="60">
        <f t="shared" ref="H24:I25" si="16">H25</f>
        <v>4668.95</v>
      </c>
      <c r="I24" s="60">
        <f t="shared" si="16"/>
        <v>4635.9799999999996</v>
      </c>
      <c r="J24" s="62">
        <f t="shared" si="0"/>
        <v>74.52792880269304</v>
      </c>
      <c r="K24" s="139">
        <f t="shared" si="1"/>
        <v>99.293845511303388</v>
      </c>
    </row>
    <row r="25" spans="1:11" x14ac:dyDescent="0.25">
      <c r="A25" s="211" t="s">
        <v>123</v>
      </c>
      <c r="B25" s="212"/>
      <c r="C25" s="213"/>
      <c r="D25" s="107" t="s">
        <v>13</v>
      </c>
      <c r="E25" s="110">
        <f>E26</f>
        <v>6220.46</v>
      </c>
      <c r="F25" s="110">
        <f t="shared" si="14"/>
        <v>4584.3600000000006</v>
      </c>
      <c r="G25" s="110">
        <f t="shared" si="15"/>
        <v>4584.3600000000006</v>
      </c>
      <c r="H25" s="110">
        <f t="shared" si="16"/>
        <v>4668.95</v>
      </c>
      <c r="I25" s="110">
        <f t="shared" si="16"/>
        <v>4635.9799999999996</v>
      </c>
      <c r="J25" s="62">
        <f t="shared" si="0"/>
        <v>74.52792880269304</v>
      </c>
      <c r="K25" s="139">
        <f t="shared" si="1"/>
        <v>99.293845511303388</v>
      </c>
    </row>
    <row r="26" spans="1:11" x14ac:dyDescent="0.25">
      <c r="A26" s="214">
        <v>3</v>
      </c>
      <c r="B26" s="215"/>
      <c r="C26" s="216"/>
      <c r="D26" s="55" t="s">
        <v>17</v>
      </c>
      <c r="E26" s="61">
        <f>E27+E28</f>
        <v>6220.46</v>
      </c>
      <c r="F26" s="61">
        <f t="shared" ref="F26" si="17">F27+F28</f>
        <v>4584.3600000000006</v>
      </c>
      <c r="G26" s="61">
        <f t="shared" ref="G26" si="18">G27+G28</f>
        <v>4584.3600000000006</v>
      </c>
      <c r="H26" s="61">
        <f t="shared" ref="H26" si="19">H27+H28</f>
        <v>4668.95</v>
      </c>
      <c r="I26" s="61">
        <f t="shared" ref="I26" si="20">I27+I28</f>
        <v>4635.9799999999996</v>
      </c>
      <c r="J26" s="62">
        <f t="shared" si="0"/>
        <v>74.52792880269304</v>
      </c>
      <c r="K26" s="139">
        <f t="shared" si="1"/>
        <v>99.293845511303388</v>
      </c>
    </row>
    <row r="27" spans="1:11" x14ac:dyDescent="0.25">
      <c r="A27" s="217">
        <v>31</v>
      </c>
      <c r="B27" s="218"/>
      <c r="C27" s="219"/>
      <c r="D27" s="55" t="s">
        <v>18</v>
      </c>
      <c r="E27" s="61">
        <v>4030.82</v>
      </c>
      <c r="F27" s="59">
        <v>3537.96</v>
      </c>
      <c r="G27" s="59">
        <v>3537.96</v>
      </c>
      <c r="H27" s="59">
        <v>4057.55</v>
      </c>
      <c r="I27" s="59">
        <v>4024.58</v>
      </c>
      <c r="J27" s="62">
        <f t="shared" si="0"/>
        <v>99.845192789556464</v>
      </c>
      <c r="K27" s="139">
        <f t="shared" si="1"/>
        <v>99.187440696972303</v>
      </c>
    </row>
    <row r="28" spans="1:11" x14ac:dyDescent="0.25">
      <c r="A28" s="217">
        <v>32</v>
      </c>
      <c r="B28" s="218"/>
      <c r="C28" s="219"/>
      <c r="D28" s="55" t="s">
        <v>30</v>
      </c>
      <c r="E28" s="61">
        <v>2189.64</v>
      </c>
      <c r="F28" s="59">
        <v>1046.4000000000001</v>
      </c>
      <c r="G28" s="59">
        <v>1046.4000000000001</v>
      </c>
      <c r="H28" s="59">
        <v>611.4</v>
      </c>
      <c r="I28" s="59">
        <v>611.4</v>
      </c>
      <c r="J28" s="62">
        <f t="shared" si="0"/>
        <v>27.922398202444239</v>
      </c>
      <c r="K28" s="139">
        <f t="shared" si="1"/>
        <v>100</v>
      </c>
    </row>
    <row r="29" spans="1:11" ht="24.75" customHeight="1" x14ac:dyDescent="0.25">
      <c r="A29" s="208" t="s">
        <v>178</v>
      </c>
      <c r="B29" s="209"/>
      <c r="C29" s="210"/>
      <c r="D29" s="120" t="s">
        <v>177</v>
      </c>
      <c r="E29" s="60">
        <f>E30</f>
        <v>6021.59</v>
      </c>
      <c r="F29" s="60">
        <f t="shared" ref="F29:I29" si="21">F30</f>
        <v>5700</v>
      </c>
      <c r="G29" s="60">
        <f t="shared" si="21"/>
        <v>5700</v>
      </c>
      <c r="H29" s="60">
        <f t="shared" si="21"/>
        <v>5964.73</v>
      </c>
      <c r="I29" s="60">
        <f t="shared" si="21"/>
        <v>6054.3</v>
      </c>
      <c r="J29" s="62">
        <f t="shared" si="0"/>
        <v>100.54321200878837</v>
      </c>
      <c r="K29" s="139">
        <f t="shared" si="1"/>
        <v>101.50166059486348</v>
      </c>
    </row>
    <row r="30" spans="1:11" x14ac:dyDescent="0.25">
      <c r="A30" s="211" t="s">
        <v>141</v>
      </c>
      <c r="B30" s="212"/>
      <c r="C30" s="213"/>
      <c r="D30" s="121" t="s">
        <v>142</v>
      </c>
      <c r="E30" s="110">
        <f>E31+E32</f>
        <v>6021.59</v>
      </c>
      <c r="F30" s="110">
        <f t="shared" ref="F30:I30" si="22">F31+F32</f>
        <v>5700</v>
      </c>
      <c r="G30" s="110">
        <f t="shared" si="22"/>
        <v>5700</v>
      </c>
      <c r="H30" s="110">
        <f t="shared" si="22"/>
        <v>5964.73</v>
      </c>
      <c r="I30" s="110">
        <f t="shared" si="22"/>
        <v>6054.3</v>
      </c>
      <c r="J30" s="62">
        <f t="shared" si="0"/>
        <v>100.54321200878837</v>
      </c>
      <c r="K30" s="139">
        <f t="shared" si="1"/>
        <v>101.50166059486348</v>
      </c>
    </row>
    <row r="31" spans="1:11" x14ac:dyDescent="0.25">
      <c r="A31" s="217">
        <v>37</v>
      </c>
      <c r="B31" s="218"/>
      <c r="C31" s="219"/>
      <c r="D31" s="122" t="s">
        <v>148</v>
      </c>
      <c r="E31" s="61">
        <v>0</v>
      </c>
      <c r="F31" s="59">
        <v>0</v>
      </c>
      <c r="G31" s="59">
        <v>0</v>
      </c>
      <c r="H31" s="59">
        <v>0</v>
      </c>
      <c r="I31" s="59">
        <v>0</v>
      </c>
      <c r="J31" s="62" t="e">
        <f t="shared" si="0"/>
        <v>#DIV/0!</v>
      </c>
      <c r="K31" s="139" t="e">
        <f t="shared" si="1"/>
        <v>#DIV/0!</v>
      </c>
    </row>
    <row r="32" spans="1:11" x14ac:dyDescent="0.25">
      <c r="A32" s="217">
        <v>42</v>
      </c>
      <c r="B32" s="218"/>
      <c r="C32" s="219"/>
      <c r="D32" s="122" t="s">
        <v>149</v>
      </c>
      <c r="E32" s="61">
        <v>6021.59</v>
      </c>
      <c r="F32" s="59">
        <v>5700</v>
      </c>
      <c r="G32" s="59">
        <v>5700</v>
      </c>
      <c r="H32" s="59">
        <v>5964.73</v>
      </c>
      <c r="I32" s="59">
        <v>6054.3</v>
      </c>
      <c r="J32" s="62">
        <f t="shared" si="0"/>
        <v>100.54321200878837</v>
      </c>
      <c r="K32" s="139">
        <f t="shared" si="1"/>
        <v>101.50166059486348</v>
      </c>
    </row>
    <row r="33" spans="1:11" ht="25.5" customHeight="1" x14ac:dyDescent="0.25">
      <c r="A33" s="208" t="s">
        <v>193</v>
      </c>
      <c r="B33" s="209"/>
      <c r="C33" s="210"/>
      <c r="D33" s="133" t="s">
        <v>194</v>
      </c>
      <c r="E33" s="60">
        <v>664</v>
      </c>
      <c r="F33" s="137">
        <v>0</v>
      </c>
      <c r="G33" s="137">
        <f>G34</f>
        <v>0</v>
      </c>
      <c r="H33" s="137">
        <v>0</v>
      </c>
      <c r="I33" s="137">
        <v>0</v>
      </c>
      <c r="J33" s="62">
        <f t="shared" si="0"/>
        <v>0</v>
      </c>
      <c r="K33" s="139" t="e">
        <f t="shared" si="1"/>
        <v>#DIV/0!</v>
      </c>
    </row>
    <row r="34" spans="1:11" x14ac:dyDescent="0.25">
      <c r="A34" s="231" t="s">
        <v>195</v>
      </c>
      <c r="B34" s="232"/>
      <c r="C34" s="233"/>
      <c r="D34" s="131" t="s">
        <v>196</v>
      </c>
      <c r="E34" s="108">
        <v>0</v>
      </c>
      <c r="F34" s="136">
        <v>0</v>
      </c>
      <c r="G34" s="136">
        <f>G35</f>
        <v>0</v>
      </c>
      <c r="H34" s="136">
        <v>0</v>
      </c>
      <c r="I34" s="136">
        <v>0</v>
      </c>
      <c r="J34" s="62" t="e">
        <f t="shared" si="0"/>
        <v>#DIV/0!</v>
      </c>
      <c r="K34" s="139" t="e">
        <f t="shared" si="1"/>
        <v>#DIV/0!</v>
      </c>
    </row>
    <row r="35" spans="1:11" x14ac:dyDescent="0.25">
      <c r="A35" s="214">
        <v>3</v>
      </c>
      <c r="B35" s="215"/>
      <c r="C35" s="216"/>
      <c r="D35" s="132" t="s">
        <v>17</v>
      </c>
      <c r="E35" s="61">
        <v>0</v>
      </c>
      <c r="F35" s="104">
        <v>0</v>
      </c>
      <c r="G35" s="104">
        <f>G36</f>
        <v>0</v>
      </c>
      <c r="H35" s="104">
        <v>0</v>
      </c>
      <c r="I35" s="104">
        <v>0</v>
      </c>
      <c r="J35" s="62" t="e">
        <f t="shared" si="0"/>
        <v>#DIV/0!</v>
      </c>
      <c r="K35" s="139" t="e">
        <f t="shared" si="1"/>
        <v>#DIV/0!</v>
      </c>
    </row>
    <row r="36" spans="1:11" x14ac:dyDescent="0.25">
      <c r="A36" s="214">
        <v>32</v>
      </c>
      <c r="B36" s="215"/>
      <c r="C36" s="216"/>
      <c r="D36" s="132" t="s">
        <v>30</v>
      </c>
      <c r="E36" s="61">
        <v>664</v>
      </c>
      <c r="F36" s="104">
        <v>0</v>
      </c>
      <c r="G36" s="104">
        <v>0</v>
      </c>
      <c r="H36" s="104">
        <v>0</v>
      </c>
      <c r="I36" s="104">
        <v>0</v>
      </c>
      <c r="J36" s="62">
        <f t="shared" si="0"/>
        <v>0</v>
      </c>
      <c r="K36" s="139" t="e">
        <f t="shared" si="1"/>
        <v>#DIV/0!</v>
      </c>
    </row>
    <row r="37" spans="1:11" ht="25.5" x14ac:dyDescent="0.25">
      <c r="A37" s="208" t="s">
        <v>128</v>
      </c>
      <c r="B37" s="209"/>
      <c r="C37" s="210"/>
      <c r="D37" s="56" t="s">
        <v>129</v>
      </c>
      <c r="E37" s="60">
        <f>E38+E40</f>
        <v>19767.73</v>
      </c>
      <c r="F37" s="60">
        <f t="shared" ref="F37:I37" si="23">F38+F40</f>
        <v>26042.73</v>
      </c>
      <c r="G37" s="60">
        <f t="shared" si="23"/>
        <v>26042.73</v>
      </c>
      <c r="H37" s="60">
        <f t="shared" si="23"/>
        <v>22620.880000000001</v>
      </c>
      <c r="I37" s="60">
        <f t="shared" si="23"/>
        <v>21244.47</v>
      </c>
      <c r="J37" s="62">
        <f t="shared" si="0"/>
        <v>107.4704581659098</v>
      </c>
      <c r="K37" s="139">
        <f t="shared" si="1"/>
        <v>93.915311871156206</v>
      </c>
    </row>
    <row r="38" spans="1:11" x14ac:dyDescent="0.25">
      <c r="A38" s="211" t="s">
        <v>123</v>
      </c>
      <c r="B38" s="212"/>
      <c r="C38" s="213"/>
      <c r="D38" s="107" t="s">
        <v>13</v>
      </c>
      <c r="E38" s="110">
        <f>E39</f>
        <v>0</v>
      </c>
      <c r="F38" s="110">
        <f t="shared" ref="F38" si="24">F39</f>
        <v>0</v>
      </c>
      <c r="G38" s="110">
        <f t="shared" ref="G38" si="25">G39</f>
        <v>0</v>
      </c>
      <c r="H38" s="110">
        <f t="shared" ref="H38:I38" si="26">H39</f>
        <v>0</v>
      </c>
      <c r="I38" s="110">
        <f t="shared" si="26"/>
        <v>0</v>
      </c>
      <c r="J38" s="62" t="e">
        <f t="shared" si="0"/>
        <v>#DIV/0!</v>
      </c>
      <c r="K38" s="139" t="e">
        <f t="shared" si="1"/>
        <v>#DIV/0!</v>
      </c>
    </row>
    <row r="39" spans="1:11" x14ac:dyDescent="0.25">
      <c r="A39" s="217">
        <v>31</v>
      </c>
      <c r="B39" s="218"/>
      <c r="C39" s="219"/>
      <c r="D39" s="55" t="s">
        <v>18</v>
      </c>
      <c r="E39" s="61">
        <v>0</v>
      </c>
      <c r="F39" s="59">
        <v>0</v>
      </c>
      <c r="G39" s="59">
        <v>0</v>
      </c>
      <c r="H39" s="59">
        <v>0</v>
      </c>
      <c r="I39" s="59">
        <v>0</v>
      </c>
      <c r="J39" s="62" t="e">
        <f t="shared" si="0"/>
        <v>#DIV/0!</v>
      </c>
      <c r="K39" s="139" t="e">
        <f t="shared" si="1"/>
        <v>#DIV/0!</v>
      </c>
    </row>
    <row r="40" spans="1:11" ht="15" customHeight="1" x14ac:dyDescent="0.25">
      <c r="A40" s="211" t="s">
        <v>141</v>
      </c>
      <c r="B40" s="212"/>
      <c r="C40" s="213"/>
      <c r="D40" s="107" t="s">
        <v>142</v>
      </c>
      <c r="E40" s="108">
        <f>E41</f>
        <v>19767.73</v>
      </c>
      <c r="F40" s="108">
        <f t="shared" ref="F40:I40" si="27">F41</f>
        <v>26042.73</v>
      </c>
      <c r="G40" s="108">
        <f t="shared" si="27"/>
        <v>26042.73</v>
      </c>
      <c r="H40" s="108">
        <f t="shared" si="27"/>
        <v>22620.880000000001</v>
      </c>
      <c r="I40" s="108">
        <f t="shared" si="27"/>
        <v>21244.47</v>
      </c>
      <c r="J40" s="62">
        <f t="shared" si="0"/>
        <v>107.4704581659098</v>
      </c>
      <c r="K40" s="139">
        <f t="shared" si="1"/>
        <v>93.915311871156206</v>
      </c>
    </row>
    <row r="41" spans="1:11" x14ac:dyDescent="0.25">
      <c r="A41" s="217">
        <v>32</v>
      </c>
      <c r="B41" s="218"/>
      <c r="C41" s="219"/>
      <c r="D41" s="55" t="s">
        <v>30</v>
      </c>
      <c r="E41" s="61">
        <v>19767.73</v>
      </c>
      <c r="F41" s="59">
        <v>26042.73</v>
      </c>
      <c r="G41" s="59">
        <v>26042.73</v>
      </c>
      <c r="H41" s="59">
        <v>22620.880000000001</v>
      </c>
      <c r="I41" s="59">
        <v>21244.47</v>
      </c>
      <c r="J41" s="62">
        <f t="shared" si="0"/>
        <v>107.4704581659098</v>
      </c>
      <c r="K41" s="139">
        <f t="shared" si="1"/>
        <v>93.915311871156206</v>
      </c>
    </row>
    <row r="42" spans="1:11" ht="25.5" customHeight="1" x14ac:dyDescent="0.25">
      <c r="A42" s="208" t="s">
        <v>130</v>
      </c>
      <c r="B42" s="209"/>
      <c r="C42" s="210"/>
      <c r="D42" s="56" t="s">
        <v>132</v>
      </c>
      <c r="E42" s="60">
        <f>E43+E47+E51</f>
        <v>14032.73</v>
      </c>
      <c r="F42" s="60">
        <f t="shared" ref="F42:I42" si="28">F43+F47+F51</f>
        <v>0</v>
      </c>
      <c r="G42" s="60">
        <f t="shared" si="28"/>
        <v>0</v>
      </c>
      <c r="H42" s="60">
        <f t="shared" si="28"/>
        <v>0</v>
      </c>
      <c r="I42" s="60">
        <f t="shared" si="28"/>
        <v>0</v>
      </c>
      <c r="J42" s="62">
        <f t="shared" si="0"/>
        <v>0</v>
      </c>
      <c r="K42" s="139" t="e">
        <f t="shared" si="1"/>
        <v>#DIV/0!</v>
      </c>
    </row>
    <row r="43" spans="1:11" x14ac:dyDescent="0.25">
      <c r="A43" s="211" t="s">
        <v>123</v>
      </c>
      <c r="B43" s="212"/>
      <c r="C43" s="213"/>
      <c r="D43" s="107" t="s">
        <v>13</v>
      </c>
      <c r="E43" s="110">
        <f>E44</f>
        <v>5792.71</v>
      </c>
      <c r="F43" s="110">
        <f t="shared" ref="F43" si="29">F44</f>
        <v>0</v>
      </c>
      <c r="G43" s="110">
        <f t="shared" ref="G43" si="30">G44</f>
        <v>0</v>
      </c>
      <c r="H43" s="110">
        <f t="shared" ref="H43:I43" si="31">H44</f>
        <v>0</v>
      </c>
      <c r="I43" s="110">
        <f t="shared" si="31"/>
        <v>0</v>
      </c>
      <c r="J43" s="62">
        <f t="shared" si="0"/>
        <v>0</v>
      </c>
      <c r="K43" s="139" t="e">
        <f t="shared" si="1"/>
        <v>#DIV/0!</v>
      </c>
    </row>
    <row r="44" spans="1:11" x14ac:dyDescent="0.25">
      <c r="A44" s="214">
        <v>3</v>
      </c>
      <c r="B44" s="215"/>
      <c r="C44" s="216"/>
      <c r="D44" s="55" t="s">
        <v>17</v>
      </c>
      <c r="E44" s="61">
        <f>E45+E46</f>
        <v>5792.71</v>
      </c>
      <c r="F44" s="61">
        <f t="shared" ref="F44" si="32">F45+F46</f>
        <v>0</v>
      </c>
      <c r="G44" s="61">
        <f t="shared" ref="G44" si="33">G45+G46</f>
        <v>0</v>
      </c>
      <c r="H44" s="61">
        <f t="shared" ref="H44" si="34">H45+H46</f>
        <v>0</v>
      </c>
      <c r="I44" s="61">
        <f>I45+I46</f>
        <v>0</v>
      </c>
      <c r="J44" s="62">
        <f t="shared" si="0"/>
        <v>0</v>
      </c>
      <c r="K44" s="139" t="e">
        <f t="shared" si="1"/>
        <v>#DIV/0!</v>
      </c>
    </row>
    <row r="45" spans="1:11" x14ac:dyDescent="0.25">
      <c r="A45" s="217">
        <v>31</v>
      </c>
      <c r="B45" s="218"/>
      <c r="C45" s="219"/>
      <c r="D45" s="55" t="s">
        <v>18</v>
      </c>
      <c r="E45" s="61">
        <v>5792.71</v>
      </c>
      <c r="F45" s="59">
        <v>0</v>
      </c>
      <c r="G45" s="59">
        <v>0</v>
      </c>
      <c r="H45" s="59">
        <v>0</v>
      </c>
      <c r="I45" s="59">
        <v>0</v>
      </c>
      <c r="J45" s="62">
        <f t="shared" si="0"/>
        <v>0</v>
      </c>
      <c r="K45" s="139" t="e">
        <f t="shared" si="1"/>
        <v>#DIV/0!</v>
      </c>
    </row>
    <row r="46" spans="1:11" x14ac:dyDescent="0.25">
      <c r="A46" s="217">
        <v>32</v>
      </c>
      <c r="B46" s="218"/>
      <c r="C46" s="219"/>
      <c r="D46" s="55" t="s">
        <v>30</v>
      </c>
      <c r="E46" s="61">
        <v>0</v>
      </c>
      <c r="F46" s="59">
        <v>0</v>
      </c>
      <c r="G46" s="59">
        <v>0</v>
      </c>
      <c r="H46" s="59">
        <v>0</v>
      </c>
      <c r="I46" s="59">
        <v>0</v>
      </c>
      <c r="J46" s="62" t="e">
        <f t="shared" si="0"/>
        <v>#DIV/0!</v>
      </c>
      <c r="K46" s="139" t="e">
        <f t="shared" si="1"/>
        <v>#DIV/0!</v>
      </c>
    </row>
    <row r="47" spans="1:11" x14ac:dyDescent="0.25">
      <c r="A47" s="211" t="s">
        <v>136</v>
      </c>
      <c r="B47" s="212"/>
      <c r="C47" s="213"/>
      <c r="D47" s="107" t="s">
        <v>137</v>
      </c>
      <c r="E47" s="110">
        <f>E48</f>
        <v>3386.3</v>
      </c>
      <c r="F47" s="110">
        <f t="shared" ref="F47" si="35">F48</f>
        <v>0</v>
      </c>
      <c r="G47" s="110">
        <f t="shared" ref="G47" si="36">G48</f>
        <v>0</v>
      </c>
      <c r="H47" s="110">
        <f t="shared" ref="H47:I47" si="37">H48</f>
        <v>0</v>
      </c>
      <c r="I47" s="110">
        <f t="shared" si="37"/>
        <v>0</v>
      </c>
      <c r="J47" s="62">
        <f t="shared" si="0"/>
        <v>0</v>
      </c>
      <c r="K47" s="139" t="e">
        <f t="shared" si="1"/>
        <v>#DIV/0!</v>
      </c>
    </row>
    <row r="48" spans="1:11" x14ac:dyDescent="0.25">
      <c r="A48" s="214">
        <v>3</v>
      </c>
      <c r="B48" s="215"/>
      <c r="C48" s="216"/>
      <c r="D48" s="55" t="s">
        <v>17</v>
      </c>
      <c r="E48" s="61">
        <f>E49+E50</f>
        <v>3386.3</v>
      </c>
      <c r="F48" s="61">
        <f t="shared" ref="F48" si="38">F49+F50</f>
        <v>0</v>
      </c>
      <c r="G48" s="61">
        <f t="shared" ref="G48" si="39">G49+G50</f>
        <v>0</v>
      </c>
      <c r="H48" s="61">
        <f t="shared" ref="H48" si="40">H49+H50</f>
        <v>0</v>
      </c>
      <c r="I48" s="61">
        <f t="shared" ref="I48" si="41">I49+I50</f>
        <v>0</v>
      </c>
      <c r="J48" s="62">
        <f t="shared" si="0"/>
        <v>0</v>
      </c>
      <c r="K48" s="139" t="e">
        <f t="shared" si="1"/>
        <v>#DIV/0!</v>
      </c>
    </row>
    <row r="49" spans="1:11" x14ac:dyDescent="0.25">
      <c r="A49" s="217">
        <v>31</v>
      </c>
      <c r="B49" s="218"/>
      <c r="C49" s="219"/>
      <c r="D49" s="55" t="s">
        <v>18</v>
      </c>
      <c r="E49" s="61">
        <v>3386.3</v>
      </c>
      <c r="F49" s="59">
        <v>0</v>
      </c>
      <c r="G49" s="59">
        <v>0</v>
      </c>
      <c r="H49" s="59">
        <v>0</v>
      </c>
      <c r="I49" s="59">
        <v>0</v>
      </c>
      <c r="J49" s="62">
        <f t="shared" si="0"/>
        <v>0</v>
      </c>
      <c r="K49" s="139" t="e">
        <f t="shared" si="1"/>
        <v>#DIV/0!</v>
      </c>
    </row>
    <row r="50" spans="1:11" x14ac:dyDescent="0.25">
      <c r="A50" s="217">
        <v>32</v>
      </c>
      <c r="B50" s="218"/>
      <c r="C50" s="219"/>
      <c r="D50" s="55" t="s">
        <v>30</v>
      </c>
      <c r="E50" s="61">
        <v>0</v>
      </c>
      <c r="F50" s="59">
        <v>0</v>
      </c>
      <c r="G50" s="59">
        <v>0</v>
      </c>
      <c r="H50" s="59">
        <v>0</v>
      </c>
      <c r="I50" s="59">
        <v>0</v>
      </c>
      <c r="J50" s="62" t="e">
        <f t="shared" si="0"/>
        <v>#DIV/0!</v>
      </c>
      <c r="K50" s="139" t="e">
        <f t="shared" si="1"/>
        <v>#DIV/0!</v>
      </c>
    </row>
    <row r="51" spans="1:11" x14ac:dyDescent="0.25">
      <c r="A51" s="231" t="s">
        <v>176</v>
      </c>
      <c r="B51" s="232"/>
      <c r="C51" s="233"/>
      <c r="D51" s="111" t="s">
        <v>172</v>
      </c>
      <c r="E51" s="108">
        <f>E52</f>
        <v>4853.72</v>
      </c>
      <c r="F51" s="108">
        <f t="shared" ref="F51:I51" si="42">F52</f>
        <v>0</v>
      </c>
      <c r="G51" s="108">
        <f t="shared" si="42"/>
        <v>0</v>
      </c>
      <c r="H51" s="108">
        <f t="shared" si="42"/>
        <v>0</v>
      </c>
      <c r="I51" s="108">
        <f t="shared" si="42"/>
        <v>0</v>
      </c>
      <c r="J51" s="62">
        <f t="shared" si="0"/>
        <v>0</v>
      </c>
      <c r="K51" s="139" t="e">
        <f t="shared" si="1"/>
        <v>#DIV/0!</v>
      </c>
    </row>
    <row r="52" spans="1:11" x14ac:dyDescent="0.25">
      <c r="A52" s="99">
        <v>31</v>
      </c>
      <c r="B52" s="100"/>
      <c r="C52" s="101"/>
      <c r="D52" s="98" t="s">
        <v>18</v>
      </c>
      <c r="E52" s="61">
        <v>4853.72</v>
      </c>
      <c r="F52" s="104">
        <v>0</v>
      </c>
      <c r="G52" s="104">
        <v>0</v>
      </c>
      <c r="H52" s="104">
        <v>0</v>
      </c>
      <c r="I52" s="104">
        <v>0</v>
      </c>
      <c r="J52" s="62">
        <f t="shared" si="0"/>
        <v>0</v>
      </c>
      <c r="K52" s="139" t="e">
        <f t="shared" si="1"/>
        <v>#DIV/0!</v>
      </c>
    </row>
    <row r="53" spans="1:11" ht="25.5" customHeight="1" x14ac:dyDescent="0.25">
      <c r="A53" s="208" t="s">
        <v>131</v>
      </c>
      <c r="B53" s="209"/>
      <c r="C53" s="210"/>
      <c r="D53" s="56" t="s">
        <v>133</v>
      </c>
      <c r="E53" s="60">
        <f>E54+E64+E58</f>
        <v>5410.25</v>
      </c>
      <c r="F53" s="60">
        <f>F54+F64+F58</f>
        <v>20410.96</v>
      </c>
      <c r="G53" s="60">
        <f>G54+G64+G58</f>
        <v>20410.96</v>
      </c>
      <c r="H53" s="60">
        <f>H54+H64+H58+H61+H68</f>
        <v>19421.95</v>
      </c>
      <c r="I53" s="60">
        <f>I54+I64+I58+I68+I61</f>
        <v>19421.95</v>
      </c>
      <c r="J53" s="62">
        <f t="shared" si="0"/>
        <v>358.98433528949681</v>
      </c>
      <c r="K53" s="139">
        <f t="shared" si="1"/>
        <v>100</v>
      </c>
    </row>
    <row r="54" spans="1:11" ht="15" customHeight="1" x14ac:dyDescent="0.25">
      <c r="A54" s="211" t="s">
        <v>123</v>
      </c>
      <c r="B54" s="212"/>
      <c r="C54" s="213"/>
      <c r="D54" s="107" t="s">
        <v>13</v>
      </c>
      <c r="E54" s="110">
        <f>E55</f>
        <v>2491.4299999999998</v>
      </c>
      <c r="F54" s="110">
        <f t="shared" ref="F54" si="43">F55</f>
        <v>9399.24</v>
      </c>
      <c r="G54" s="110">
        <f t="shared" ref="G54" si="44">G55</f>
        <v>9399.24</v>
      </c>
      <c r="H54" s="110">
        <f t="shared" ref="H54:I54" si="45">H55</f>
        <v>8943.8000000000011</v>
      </c>
      <c r="I54" s="110">
        <f t="shared" si="45"/>
        <v>8943.8000000000011</v>
      </c>
      <c r="J54" s="62">
        <f t="shared" si="0"/>
        <v>358.98259232649525</v>
      </c>
      <c r="K54" s="139">
        <f t="shared" si="1"/>
        <v>100</v>
      </c>
    </row>
    <row r="55" spans="1:11" x14ac:dyDescent="0.25">
      <c r="A55" s="214">
        <v>3</v>
      </c>
      <c r="B55" s="215"/>
      <c r="C55" s="216"/>
      <c r="D55" s="55" t="s">
        <v>17</v>
      </c>
      <c r="E55" s="61">
        <f>E56+E57</f>
        <v>2491.4299999999998</v>
      </c>
      <c r="F55" s="61">
        <f t="shared" ref="F55" si="46">F56+F57</f>
        <v>9399.24</v>
      </c>
      <c r="G55" s="61">
        <f t="shared" ref="G55" si="47">G56+G57</f>
        <v>9399.24</v>
      </c>
      <c r="H55" s="61">
        <f t="shared" ref="H55" si="48">H56+H57</f>
        <v>8943.8000000000011</v>
      </c>
      <c r="I55" s="61">
        <f t="shared" ref="I55" si="49">I56+I57</f>
        <v>8943.8000000000011</v>
      </c>
      <c r="J55" s="62">
        <f t="shared" si="0"/>
        <v>358.98259232649525</v>
      </c>
      <c r="K55" s="139">
        <f t="shared" si="1"/>
        <v>100</v>
      </c>
    </row>
    <row r="56" spans="1:11" x14ac:dyDescent="0.25">
      <c r="A56" s="217">
        <v>31</v>
      </c>
      <c r="B56" s="218"/>
      <c r="C56" s="219"/>
      <c r="D56" s="55" t="s">
        <v>18</v>
      </c>
      <c r="E56" s="61">
        <v>2439.62</v>
      </c>
      <c r="F56" s="59">
        <v>8790.83</v>
      </c>
      <c r="G56" s="59">
        <v>8790.83</v>
      </c>
      <c r="H56" s="59">
        <v>8421.0300000000007</v>
      </c>
      <c r="I56" s="59">
        <v>8421.0300000000007</v>
      </c>
      <c r="J56" s="62">
        <f t="shared" si="0"/>
        <v>345.17793754765091</v>
      </c>
      <c r="K56" s="139">
        <f t="shared" si="1"/>
        <v>100</v>
      </c>
    </row>
    <row r="57" spans="1:11" x14ac:dyDescent="0.25">
      <c r="A57" s="217">
        <v>32</v>
      </c>
      <c r="B57" s="218"/>
      <c r="C57" s="219"/>
      <c r="D57" s="55" t="s">
        <v>30</v>
      </c>
      <c r="E57" s="61">
        <v>51.81</v>
      </c>
      <c r="F57" s="59">
        <v>608.41</v>
      </c>
      <c r="G57" s="59">
        <v>608.41</v>
      </c>
      <c r="H57" s="59">
        <v>522.77</v>
      </c>
      <c r="I57" s="59">
        <v>522.77</v>
      </c>
      <c r="J57" s="62">
        <f t="shared" si="0"/>
        <v>1009.0137039181624</v>
      </c>
      <c r="K57" s="139">
        <f t="shared" si="1"/>
        <v>100</v>
      </c>
    </row>
    <row r="58" spans="1:11" x14ac:dyDescent="0.25">
      <c r="A58" s="211" t="s">
        <v>158</v>
      </c>
      <c r="B58" s="212"/>
      <c r="C58" s="213"/>
      <c r="D58" s="111" t="s">
        <v>161</v>
      </c>
      <c r="E58" s="108">
        <f>E59+E60</f>
        <v>437.82000000000005</v>
      </c>
      <c r="F58" s="108">
        <f t="shared" ref="F58:I58" si="50">F59+F60</f>
        <v>1651.75</v>
      </c>
      <c r="G58" s="108">
        <f t="shared" si="50"/>
        <v>1651.75</v>
      </c>
      <c r="H58" s="108">
        <f t="shared" si="50"/>
        <v>973.22</v>
      </c>
      <c r="I58" s="108">
        <f t="shared" si="50"/>
        <v>973.22</v>
      </c>
      <c r="J58" s="62">
        <f t="shared" si="0"/>
        <v>222.28769814078842</v>
      </c>
      <c r="K58" s="139">
        <f t="shared" si="1"/>
        <v>100</v>
      </c>
    </row>
    <row r="59" spans="1:11" x14ac:dyDescent="0.25">
      <c r="A59" s="99">
        <v>31</v>
      </c>
      <c r="B59" s="100"/>
      <c r="C59" s="101"/>
      <c r="D59" s="98" t="s">
        <v>173</v>
      </c>
      <c r="E59" s="61">
        <v>428.72</v>
      </c>
      <c r="F59" s="104">
        <v>1544.83</v>
      </c>
      <c r="G59" s="104">
        <v>1544.83</v>
      </c>
      <c r="H59" s="104">
        <v>893.35</v>
      </c>
      <c r="I59" s="104">
        <v>893.35</v>
      </c>
      <c r="J59" s="62">
        <f t="shared" si="0"/>
        <v>208.37609628662062</v>
      </c>
      <c r="K59" s="139">
        <f t="shared" si="1"/>
        <v>100</v>
      </c>
    </row>
    <row r="60" spans="1:11" x14ac:dyDescent="0.25">
      <c r="A60" s="125">
        <v>32</v>
      </c>
      <c r="B60" s="126"/>
      <c r="C60" s="127"/>
      <c r="D60" s="124" t="s">
        <v>30</v>
      </c>
      <c r="E60" s="61">
        <v>9.1</v>
      </c>
      <c r="F60" s="104">
        <v>106.92</v>
      </c>
      <c r="G60" s="104">
        <v>106.92</v>
      </c>
      <c r="H60" s="104">
        <v>79.87</v>
      </c>
      <c r="I60" s="104">
        <v>79.87</v>
      </c>
      <c r="J60" s="62">
        <f t="shared" si="0"/>
        <v>877.69230769230774</v>
      </c>
      <c r="K60" s="139">
        <f t="shared" si="1"/>
        <v>100</v>
      </c>
    </row>
    <row r="61" spans="1:11" ht="15" customHeight="1" x14ac:dyDescent="0.25">
      <c r="A61" s="211" t="s">
        <v>212</v>
      </c>
      <c r="B61" s="212"/>
      <c r="C61" s="213"/>
      <c r="D61" s="166" t="s">
        <v>213</v>
      </c>
      <c r="E61" s="108">
        <f>E62+E63</f>
        <v>0</v>
      </c>
      <c r="F61" s="108">
        <f t="shared" ref="F61:I61" si="51">F62+F63</f>
        <v>0</v>
      </c>
      <c r="G61" s="108">
        <f t="shared" si="51"/>
        <v>0</v>
      </c>
      <c r="H61" s="108">
        <f t="shared" si="51"/>
        <v>598.48</v>
      </c>
      <c r="I61" s="108">
        <f t="shared" si="51"/>
        <v>598.48</v>
      </c>
      <c r="J61" s="62"/>
      <c r="K61" s="139"/>
    </row>
    <row r="62" spans="1:11" x14ac:dyDescent="0.25">
      <c r="A62" s="167">
        <v>31</v>
      </c>
      <c r="B62" s="168"/>
      <c r="C62" s="169"/>
      <c r="D62" s="165" t="s">
        <v>173</v>
      </c>
      <c r="E62" s="61">
        <v>0</v>
      </c>
      <c r="F62" s="104">
        <v>0</v>
      </c>
      <c r="G62" s="104">
        <v>0</v>
      </c>
      <c r="H62" s="104">
        <v>586.49</v>
      </c>
      <c r="I62" s="104">
        <v>586.49</v>
      </c>
      <c r="J62" s="62"/>
      <c r="K62" s="139"/>
    </row>
    <row r="63" spans="1:11" x14ac:dyDescent="0.25">
      <c r="A63" s="167">
        <v>32</v>
      </c>
      <c r="B63" s="168"/>
      <c r="C63" s="169"/>
      <c r="D63" s="165" t="s">
        <v>30</v>
      </c>
      <c r="E63" s="61">
        <v>0</v>
      </c>
      <c r="F63" s="104">
        <v>0</v>
      </c>
      <c r="G63" s="104">
        <v>0</v>
      </c>
      <c r="H63" s="104">
        <v>11.99</v>
      </c>
      <c r="I63" s="104">
        <v>11.99</v>
      </c>
      <c r="J63" s="62"/>
      <c r="K63" s="139"/>
    </row>
    <row r="64" spans="1:11" x14ac:dyDescent="0.25">
      <c r="A64" s="211" t="s">
        <v>136</v>
      </c>
      <c r="B64" s="212"/>
      <c r="C64" s="213"/>
      <c r="D64" s="107" t="s">
        <v>137</v>
      </c>
      <c r="E64" s="110">
        <f>E65</f>
        <v>2481</v>
      </c>
      <c r="F64" s="110">
        <f t="shared" ref="F64" si="52">F65</f>
        <v>9359.9700000000012</v>
      </c>
      <c r="G64" s="110">
        <f t="shared" ref="G64" si="53">G65</f>
        <v>9359.9700000000012</v>
      </c>
      <c r="H64" s="110">
        <f t="shared" ref="H64:I64" si="54">H65</f>
        <v>5243.25</v>
      </c>
      <c r="I64" s="110">
        <f t="shared" si="54"/>
        <v>5243.25</v>
      </c>
      <c r="J64" s="62">
        <f t="shared" si="0"/>
        <v>211.33615477629988</v>
      </c>
      <c r="K64" s="139">
        <f t="shared" si="1"/>
        <v>100</v>
      </c>
    </row>
    <row r="65" spans="1:11" x14ac:dyDescent="0.25">
      <c r="A65" s="214">
        <v>3</v>
      </c>
      <c r="B65" s="215"/>
      <c r="C65" s="216"/>
      <c r="D65" s="55" t="s">
        <v>17</v>
      </c>
      <c r="E65" s="61">
        <f>E66+E67</f>
        <v>2481</v>
      </c>
      <c r="F65" s="61">
        <f t="shared" ref="F65" si="55">F66+F67</f>
        <v>9359.9700000000012</v>
      </c>
      <c r="G65" s="61">
        <f t="shared" ref="G65" si="56">G66+G67</f>
        <v>9359.9700000000012</v>
      </c>
      <c r="H65" s="61">
        <f t="shared" ref="H65" si="57">H66+H67</f>
        <v>5243.25</v>
      </c>
      <c r="I65" s="61">
        <f t="shared" ref="I65" si="58">I66+I67</f>
        <v>5243.25</v>
      </c>
      <c r="J65" s="62">
        <f t="shared" si="0"/>
        <v>211.33615477629988</v>
      </c>
      <c r="K65" s="139">
        <f t="shared" si="1"/>
        <v>100</v>
      </c>
    </row>
    <row r="66" spans="1:11" x14ac:dyDescent="0.25">
      <c r="A66" s="217">
        <v>31</v>
      </c>
      <c r="B66" s="218"/>
      <c r="C66" s="219"/>
      <c r="D66" s="55" t="s">
        <v>18</v>
      </c>
      <c r="E66" s="61">
        <v>2429.41</v>
      </c>
      <c r="F66" s="59">
        <v>8754.1</v>
      </c>
      <c r="G66" s="59">
        <v>8754.1</v>
      </c>
      <c r="H66" s="59">
        <v>4994.5200000000004</v>
      </c>
      <c r="I66" s="59">
        <v>4994.5200000000004</v>
      </c>
      <c r="J66" s="62">
        <f t="shared" si="0"/>
        <v>205.58571834313685</v>
      </c>
      <c r="K66" s="139">
        <f t="shared" si="1"/>
        <v>100</v>
      </c>
    </row>
    <row r="67" spans="1:11" x14ac:dyDescent="0.25">
      <c r="A67" s="217">
        <v>32</v>
      </c>
      <c r="B67" s="218"/>
      <c r="C67" s="219"/>
      <c r="D67" s="55" t="s">
        <v>30</v>
      </c>
      <c r="E67" s="61">
        <v>51.59</v>
      </c>
      <c r="F67" s="59">
        <v>605.87</v>
      </c>
      <c r="G67" s="59">
        <v>605.87</v>
      </c>
      <c r="H67" s="59">
        <v>248.73</v>
      </c>
      <c r="I67" s="59">
        <v>248.73</v>
      </c>
      <c r="J67" s="62">
        <f t="shared" si="0"/>
        <v>482.12831944175224</v>
      </c>
      <c r="K67" s="139">
        <f t="shared" si="1"/>
        <v>100</v>
      </c>
    </row>
    <row r="68" spans="1:11" ht="15" customHeight="1" x14ac:dyDescent="0.25">
      <c r="A68" s="211" t="s">
        <v>176</v>
      </c>
      <c r="B68" s="212"/>
      <c r="C68" s="213"/>
      <c r="D68" s="163" t="s">
        <v>211</v>
      </c>
      <c r="E68" s="110">
        <f>E69</f>
        <v>0</v>
      </c>
      <c r="F68" s="110">
        <f t="shared" ref="F68:I68" si="59">F69</f>
        <v>0</v>
      </c>
      <c r="G68" s="110">
        <f t="shared" si="59"/>
        <v>0</v>
      </c>
      <c r="H68" s="110">
        <f t="shared" si="59"/>
        <v>3663.2000000000003</v>
      </c>
      <c r="I68" s="110">
        <f t="shared" si="59"/>
        <v>3663.2000000000003</v>
      </c>
      <c r="J68" s="62"/>
      <c r="K68" s="139"/>
    </row>
    <row r="69" spans="1:11" x14ac:dyDescent="0.25">
      <c r="A69" s="214">
        <v>3</v>
      </c>
      <c r="B69" s="215"/>
      <c r="C69" s="216"/>
      <c r="D69" s="165" t="s">
        <v>17</v>
      </c>
      <c r="E69" s="61">
        <f>E70+E71</f>
        <v>0</v>
      </c>
      <c r="F69" s="61">
        <f t="shared" ref="F69:I69" si="60">F70+F71</f>
        <v>0</v>
      </c>
      <c r="G69" s="61">
        <f t="shared" si="60"/>
        <v>0</v>
      </c>
      <c r="H69" s="61">
        <f t="shared" si="60"/>
        <v>3663.2000000000003</v>
      </c>
      <c r="I69" s="61">
        <f t="shared" si="60"/>
        <v>3663.2000000000003</v>
      </c>
      <c r="J69" s="62"/>
      <c r="K69" s="139"/>
    </row>
    <row r="70" spans="1:11" x14ac:dyDescent="0.25">
      <c r="A70" s="217">
        <v>31</v>
      </c>
      <c r="B70" s="218"/>
      <c r="C70" s="219"/>
      <c r="D70" s="165" t="s">
        <v>18</v>
      </c>
      <c r="E70" s="61">
        <v>0</v>
      </c>
      <c r="F70" s="59">
        <v>0</v>
      </c>
      <c r="G70" s="59">
        <v>0</v>
      </c>
      <c r="H70" s="59">
        <v>3391.36</v>
      </c>
      <c r="I70" s="59">
        <v>3391.36</v>
      </c>
      <c r="J70" s="62"/>
      <c r="K70" s="139"/>
    </row>
    <row r="71" spans="1:11" ht="25.5" customHeight="1" x14ac:dyDescent="0.25">
      <c r="A71" s="217">
        <v>32</v>
      </c>
      <c r="B71" s="218"/>
      <c r="C71" s="219"/>
      <c r="D71" s="165" t="s">
        <v>30</v>
      </c>
      <c r="E71" s="61">
        <v>0</v>
      </c>
      <c r="F71" s="59">
        <v>0</v>
      </c>
      <c r="G71" s="59">
        <v>0</v>
      </c>
      <c r="H71" s="59">
        <v>271.83999999999997</v>
      </c>
      <c r="I71" s="59">
        <v>271.83999999999997</v>
      </c>
      <c r="J71" s="62" t="e">
        <f t="shared" si="0"/>
        <v>#DIV/0!</v>
      </c>
      <c r="K71" s="139">
        <f t="shared" si="1"/>
        <v>100</v>
      </c>
    </row>
    <row r="72" spans="1:11" x14ac:dyDescent="0.25">
      <c r="A72" s="211" t="s">
        <v>123</v>
      </c>
      <c r="B72" s="212"/>
      <c r="C72" s="213"/>
      <c r="D72" s="107" t="s">
        <v>13</v>
      </c>
      <c r="E72" s="110">
        <f>E73</f>
        <v>0</v>
      </c>
      <c r="F72" s="110">
        <f t="shared" ref="F72" si="61">F73</f>
        <v>0</v>
      </c>
      <c r="G72" s="110">
        <f t="shared" ref="G72" si="62">G73</f>
        <v>0</v>
      </c>
      <c r="H72" s="110">
        <f t="shared" ref="H72:I72" si="63">H73</f>
        <v>0</v>
      </c>
      <c r="I72" s="110">
        <f t="shared" si="63"/>
        <v>0</v>
      </c>
      <c r="J72" s="62" t="e">
        <f t="shared" si="0"/>
        <v>#DIV/0!</v>
      </c>
      <c r="K72" s="139" t="e">
        <f t="shared" si="1"/>
        <v>#DIV/0!</v>
      </c>
    </row>
    <row r="73" spans="1:11" x14ac:dyDescent="0.25">
      <c r="A73" s="214">
        <v>3</v>
      </c>
      <c r="B73" s="215"/>
      <c r="C73" s="216"/>
      <c r="D73" s="55" t="s">
        <v>17</v>
      </c>
      <c r="E73" s="61">
        <f>E74+E75</f>
        <v>0</v>
      </c>
      <c r="F73" s="61">
        <f t="shared" ref="F73" si="64">F74+F75</f>
        <v>0</v>
      </c>
      <c r="G73" s="61">
        <f t="shared" ref="G73" si="65">G74+G75</f>
        <v>0</v>
      </c>
      <c r="H73" s="61">
        <f t="shared" ref="H73" si="66">H74+H75</f>
        <v>0</v>
      </c>
      <c r="I73" s="61">
        <f t="shared" ref="I73" si="67">I74+I75</f>
        <v>0</v>
      </c>
      <c r="J73" s="62" t="e">
        <f t="shared" si="0"/>
        <v>#DIV/0!</v>
      </c>
      <c r="K73" s="139" t="e">
        <f t="shared" si="1"/>
        <v>#DIV/0!</v>
      </c>
    </row>
    <row r="74" spans="1:11" x14ac:dyDescent="0.25">
      <c r="A74" s="217">
        <v>31</v>
      </c>
      <c r="B74" s="218"/>
      <c r="C74" s="219"/>
      <c r="D74" s="55" t="s">
        <v>18</v>
      </c>
      <c r="E74" s="61">
        <v>0</v>
      </c>
      <c r="F74" s="59">
        <v>0</v>
      </c>
      <c r="G74" s="59">
        <v>0</v>
      </c>
      <c r="H74" s="59">
        <v>0</v>
      </c>
      <c r="I74" s="59">
        <v>0</v>
      </c>
      <c r="J74" s="62" t="e">
        <f t="shared" si="0"/>
        <v>#DIV/0!</v>
      </c>
      <c r="K74" s="139" t="e">
        <f t="shared" si="1"/>
        <v>#DIV/0!</v>
      </c>
    </row>
    <row r="75" spans="1:11" x14ac:dyDescent="0.25">
      <c r="A75" s="217">
        <v>32</v>
      </c>
      <c r="B75" s="218"/>
      <c r="C75" s="219"/>
      <c r="D75" s="55" t="s">
        <v>30</v>
      </c>
      <c r="E75" s="61">
        <v>0</v>
      </c>
      <c r="F75" s="59">
        <v>0</v>
      </c>
      <c r="G75" s="59">
        <v>0</v>
      </c>
      <c r="H75" s="59">
        <v>0</v>
      </c>
      <c r="I75" s="59">
        <v>0</v>
      </c>
      <c r="J75" s="62" t="e">
        <f t="shared" si="0"/>
        <v>#DIV/0!</v>
      </c>
      <c r="K75" s="139" t="e">
        <f t="shared" si="1"/>
        <v>#DIV/0!</v>
      </c>
    </row>
    <row r="76" spans="1:11" x14ac:dyDescent="0.25">
      <c r="A76" s="211" t="s">
        <v>136</v>
      </c>
      <c r="B76" s="212"/>
      <c r="C76" s="213"/>
      <c r="D76" s="107" t="s">
        <v>137</v>
      </c>
      <c r="E76" s="110">
        <f>E77</f>
        <v>0</v>
      </c>
      <c r="F76" s="110">
        <f t="shared" ref="F76" si="68">F77</f>
        <v>0</v>
      </c>
      <c r="G76" s="110">
        <f t="shared" ref="G76:I76" si="69">G77</f>
        <v>0</v>
      </c>
      <c r="H76" s="110">
        <f t="shared" si="69"/>
        <v>0</v>
      </c>
      <c r="I76" s="110">
        <f t="shared" si="69"/>
        <v>0</v>
      </c>
      <c r="J76" s="62" t="e">
        <f t="shared" si="0"/>
        <v>#DIV/0!</v>
      </c>
      <c r="K76" s="139" t="e">
        <f t="shared" si="1"/>
        <v>#DIV/0!</v>
      </c>
    </row>
    <row r="77" spans="1:11" x14ac:dyDescent="0.25">
      <c r="A77" s="214">
        <v>3</v>
      </c>
      <c r="B77" s="215"/>
      <c r="C77" s="216"/>
      <c r="D77" s="55" t="s">
        <v>17</v>
      </c>
      <c r="E77" s="61">
        <f>E78+E79</f>
        <v>0</v>
      </c>
      <c r="F77" s="61">
        <f t="shared" ref="F77" si="70">F78+F79</f>
        <v>0</v>
      </c>
      <c r="G77" s="61">
        <f t="shared" ref="G77" si="71">G78+G79</f>
        <v>0</v>
      </c>
      <c r="H77" s="61">
        <f t="shared" ref="H77" si="72">H78+H79</f>
        <v>0</v>
      </c>
      <c r="I77" s="61">
        <f t="shared" ref="I77" si="73">I78+I79</f>
        <v>0</v>
      </c>
      <c r="J77" s="62" t="e">
        <f t="shared" si="0"/>
        <v>#DIV/0!</v>
      </c>
      <c r="K77" s="139" t="e">
        <f t="shared" si="1"/>
        <v>#DIV/0!</v>
      </c>
    </row>
    <row r="78" spans="1:11" x14ac:dyDescent="0.25">
      <c r="A78" s="217">
        <v>31</v>
      </c>
      <c r="B78" s="218"/>
      <c r="C78" s="219"/>
      <c r="D78" s="55" t="s">
        <v>18</v>
      </c>
      <c r="E78" s="61">
        <v>0</v>
      </c>
      <c r="F78" s="59">
        <v>0</v>
      </c>
      <c r="G78" s="59">
        <v>0</v>
      </c>
      <c r="H78" s="59">
        <v>0</v>
      </c>
      <c r="I78" s="59">
        <v>0</v>
      </c>
      <c r="J78" s="62" t="e">
        <f t="shared" ref="J78:J147" si="74">I78/E78*100</f>
        <v>#DIV/0!</v>
      </c>
      <c r="K78" s="139" t="e">
        <f t="shared" ref="K78:K147" si="75">I78/H78*100</f>
        <v>#DIV/0!</v>
      </c>
    </row>
    <row r="79" spans="1:11" x14ac:dyDescent="0.25">
      <c r="A79" s="217">
        <v>32</v>
      </c>
      <c r="B79" s="218"/>
      <c r="C79" s="219"/>
      <c r="D79" s="55" t="s">
        <v>30</v>
      </c>
      <c r="E79" s="61">
        <v>0</v>
      </c>
      <c r="F79" s="59">
        <v>0</v>
      </c>
      <c r="G79" s="59">
        <v>0</v>
      </c>
      <c r="H79" s="59">
        <v>0</v>
      </c>
      <c r="I79" s="59">
        <v>0</v>
      </c>
      <c r="J79" s="62" t="e">
        <f t="shared" si="74"/>
        <v>#DIV/0!</v>
      </c>
      <c r="K79" s="139" t="e">
        <f t="shared" si="75"/>
        <v>#DIV/0!</v>
      </c>
    </row>
    <row r="80" spans="1:11" ht="25.5" customHeight="1" x14ac:dyDescent="0.25">
      <c r="A80" s="208" t="s">
        <v>155</v>
      </c>
      <c r="B80" s="209"/>
      <c r="C80" s="210"/>
      <c r="D80" s="57" t="s">
        <v>156</v>
      </c>
      <c r="E80" s="60">
        <f>E81</f>
        <v>242.89</v>
      </c>
      <c r="F80" s="60">
        <f t="shared" ref="F80:I82" si="76">F81</f>
        <v>243</v>
      </c>
      <c r="G80" s="60">
        <f t="shared" ref="G80:G81" si="77">G81</f>
        <v>243</v>
      </c>
      <c r="H80" s="60">
        <f t="shared" ref="H80:I81" si="78">H81</f>
        <v>232.43</v>
      </c>
      <c r="I80" s="60">
        <f t="shared" si="78"/>
        <v>232.43</v>
      </c>
      <c r="J80" s="62">
        <f t="shared" si="74"/>
        <v>95.693523817365886</v>
      </c>
      <c r="K80" s="139">
        <f t="shared" si="75"/>
        <v>100</v>
      </c>
    </row>
    <row r="81" spans="1:11" ht="15" customHeight="1" x14ac:dyDescent="0.25">
      <c r="A81" s="211" t="s">
        <v>141</v>
      </c>
      <c r="B81" s="212"/>
      <c r="C81" s="213"/>
      <c r="D81" s="107" t="s">
        <v>142</v>
      </c>
      <c r="E81" s="110">
        <f>E82</f>
        <v>242.89</v>
      </c>
      <c r="F81" s="110">
        <f t="shared" si="76"/>
        <v>243</v>
      </c>
      <c r="G81" s="110">
        <f t="shared" si="77"/>
        <v>243</v>
      </c>
      <c r="H81" s="110">
        <f t="shared" si="78"/>
        <v>232.43</v>
      </c>
      <c r="I81" s="110">
        <f t="shared" si="78"/>
        <v>232.43</v>
      </c>
      <c r="J81" s="62">
        <f t="shared" si="74"/>
        <v>95.693523817365886</v>
      </c>
      <c r="K81" s="139">
        <f t="shared" si="75"/>
        <v>100</v>
      </c>
    </row>
    <row r="82" spans="1:11" x14ac:dyDescent="0.25">
      <c r="A82" s="214">
        <v>3</v>
      </c>
      <c r="B82" s="215"/>
      <c r="C82" s="216"/>
      <c r="D82" s="58" t="s">
        <v>17</v>
      </c>
      <c r="E82" s="61">
        <f>E83</f>
        <v>242.89</v>
      </c>
      <c r="F82" s="61">
        <f t="shared" si="76"/>
        <v>243</v>
      </c>
      <c r="G82" s="61">
        <f t="shared" si="76"/>
        <v>243</v>
      </c>
      <c r="H82" s="61">
        <f t="shared" si="76"/>
        <v>232.43</v>
      </c>
      <c r="I82" s="61">
        <f t="shared" si="76"/>
        <v>232.43</v>
      </c>
      <c r="J82" s="62">
        <f t="shared" si="74"/>
        <v>95.693523817365886</v>
      </c>
      <c r="K82" s="139">
        <f t="shared" si="75"/>
        <v>100</v>
      </c>
    </row>
    <row r="83" spans="1:11" x14ac:dyDescent="0.25">
      <c r="A83" s="217">
        <v>38</v>
      </c>
      <c r="B83" s="218"/>
      <c r="C83" s="219"/>
      <c r="D83" s="58" t="s">
        <v>30</v>
      </c>
      <c r="E83" s="61">
        <v>242.89</v>
      </c>
      <c r="F83" s="59">
        <v>243</v>
      </c>
      <c r="G83" s="59">
        <v>243</v>
      </c>
      <c r="H83" s="59">
        <v>232.43</v>
      </c>
      <c r="I83" s="59">
        <v>232.43</v>
      </c>
      <c r="J83" s="62">
        <f t="shared" si="74"/>
        <v>95.693523817365886</v>
      </c>
      <c r="K83" s="139">
        <f t="shared" si="75"/>
        <v>100</v>
      </c>
    </row>
    <row r="84" spans="1:11" ht="24.75" customHeight="1" x14ac:dyDescent="0.25">
      <c r="A84" s="208" t="s">
        <v>170</v>
      </c>
      <c r="B84" s="209"/>
      <c r="C84" s="210"/>
      <c r="D84" s="57" t="s">
        <v>157</v>
      </c>
      <c r="E84" s="60">
        <f>E85</f>
        <v>44</v>
      </c>
      <c r="F84" s="60">
        <f t="shared" ref="F84:F90" si="79">F85</f>
        <v>0</v>
      </c>
      <c r="G84" s="60">
        <f t="shared" ref="G84:G90" si="80">G85</f>
        <v>0</v>
      </c>
      <c r="H84" s="60">
        <f t="shared" ref="H84:I90" si="81">H85</f>
        <v>48</v>
      </c>
      <c r="I84" s="60">
        <f t="shared" si="81"/>
        <v>48</v>
      </c>
      <c r="J84" s="62">
        <f t="shared" si="74"/>
        <v>109.09090909090908</v>
      </c>
      <c r="K84" s="139">
        <f t="shared" si="75"/>
        <v>100</v>
      </c>
    </row>
    <row r="85" spans="1:11" x14ac:dyDescent="0.25">
      <c r="A85" s="211" t="s">
        <v>158</v>
      </c>
      <c r="B85" s="212"/>
      <c r="C85" s="213"/>
      <c r="D85" s="107" t="s">
        <v>159</v>
      </c>
      <c r="E85" s="110">
        <f>E86</f>
        <v>44</v>
      </c>
      <c r="F85" s="110">
        <f t="shared" si="79"/>
        <v>0</v>
      </c>
      <c r="G85" s="110">
        <f t="shared" si="80"/>
        <v>0</v>
      </c>
      <c r="H85" s="110">
        <f t="shared" si="81"/>
        <v>48</v>
      </c>
      <c r="I85" s="110">
        <f t="shared" si="81"/>
        <v>48</v>
      </c>
      <c r="J85" s="62">
        <f t="shared" si="74"/>
        <v>109.09090909090908</v>
      </c>
      <c r="K85" s="139">
        <f t="shared" si="75"/>
        <v>100</v>
      </c>
    </row>
    <row r="86" spans="1:11" x14ac:dyDescent="0.25">
      <c r="A86" s="214">
        <v>3</v>
      </c>
      <c r="B86" s="215"/>
      <c r="C86" s="216"/>
      <c r="D86" s="58" t="s">
        <v>17</v>
      </c>
      <c r="E86" s="61">
        <f>E87</f>
        <v>44</v>
      </c>
      <c r="F86" s="61">
        <f t="shared" si="79"/>
        <v>0</v>
      </c>
      <c r="G86" s="61">
        <f t="shared" si="80"/>
        <v>0</v>
      </c>
      <c r="H86" s="61">
        <f t="shared" si="81"/>
        <v>48</v>
      </c>
      <c r="I86" s="61">
        <f t="shared" si="81"/>
        <v>48</v>
      </c>
      <c r="J86" s="62">
        <f t="shared" si="74"/>
        <v>109.09090909090908</v>
      </c>
      <c r="K86" s="139">
        <f t="shared" si="75"/>
        <v>100</v>
      </c>
    </row>
    <row r="87" spans="1:11" x14ac:dyDescent="0.25">
      <c r="A87" s="217">
        <v>32</v>
      </c>
      <c r="B87" s="218"/>
      <c r="C87" s="219"/>
      <c r="D87" s="58" t="s">
        <v>30</v>
      </c>
      <c r="E87" s="61">
        <v>44</v>
      </c>
      <c r="F87" s="59">
        <v>0</v>
      </c>
      <c r="G87" s="59">
        <v>0</v>
      </c>
      <c r="H87" s="59">
        <v>48</v>
      </c>
      <c r="I87" s="59">
        <v>48</v>
      </c>
      <c r="J87" s="62">
        <f t="shared" si="74"/>
        <v>109.09090909090908</v>
      </c>
      <c r="K87" s="139">
        <f t="shared" si="75"/>
        <v>100</v>
      </c>
    </row>
    <row r="88" spans="1:11" ht="25.5" x14ac:dyDescent="0.25">
      <c r="A88" s="208" t="s">
        <v>214</v>
      </c>
      <c r="B88" s="209"/>
      <c r="C88" s="210"/>
      <c r="D88" s="164" t="s">
        <v>215</v>
      </c>
      <c r="E88" s="60">
        <f>E89</f>
        <v>0</v>
      </c>
      <c r="F88" s="60">
        <f t="shared" si="79"/>
        <v>0</v>
      </c>
      <c r="G88" s="60">
        <f t="shared" si="80"/>
        <v>0</v>
      </c>
      <c r="H88" s="60">
        <f t="shared" si="81"/>
        <v>1100</v>
      </c>
      <c r="I88" s="60">
        <f t="shared" si="81"/>
        <v>1095.72</v>
      </c>
      <c r="J88" s="62"/>
      <c r="K88" s="139"/>
    </row>
    <row r="89" spans="1:11" ht="15" customHeight="1" x14ac:dyDescent="0.25">
      <c r="A89" s="211" t="s">
        <v>123</v>
      </c>
      <c r="B89" s="212"/>
      <c r="C89" s="213"/>
      <c r="D89" s="163" t="s">
        <v>159</v>
      </c>
      <c r="E89" s="110">
        <f>E90</f>
        <v>0</v>
      </c>
      <c r="F89" s="110">
        <f t="shared" si="79"/>
        <v>0</v>
      </c>
      <c r="G89" s="110">
        <f t="shared" si="80"/>
        <v>0</v>
      </c>
      <c r="H89" s="110">
        <f t="shared" si="81"/>
        <v>1100</v>
      </c>
      <c r="I89" s="110">
        <f t="shared" si="81"/>
        <v>1095.72</v>
      </c>
      <c r="J89" s="62"/>
      <c r="K89" s="139"/>
    </row>
    <row r="90" spans="1:11" ht="15" customHeight="1" x14ac:dyDescent="0.25">
      <c r="A90" s="214">
        <v>4</v>
      </c>
      <c r="B90" s="215"/>
      <c r="C90" s="216"/>
      <c r="D90" s="165" t="s">
        <v>150</v>
      </c>
      <c r="E90" s="61">
        <f>E91</f>
        <v>0</v>
      </c>
      <c r="F90" s="61">
        <f t="shared" si="79"/>
        <v>0</v>
      </c>
      <c r="G90" s="61">
        <f t="shared" si="80"/>
        <v>0</v>
      </c>
      <c r="H90" s="61">
        <f t="shared" si="81"/>
        <v>1100</v>
      </c>
      <c r="I90" s="61">
        <f t="shared" si="81"/>
        <v>1095.72</v>
      </c>
      <c r="J90" s="62"/>
      <c r="K90" s="139"/>
    </row>
    <row r="91" spans="1:11" ht="25.5" x14ac:dyDescent="0.25">
      <c r="A91" s="217">
        <v>42</v>
      </c>
      <c r="B91" s="218"/>
      <c r="C91" s="219"/>
      <c r="D91" s="165" t="s">
        <v>37</v>
      </c>
      <c r="E91" s="61">
        <v>0</v>
      </c>
      <c r="F91" s="59">
        <v>0</v>
      </c>
      <c r="G91" s="59">
        <v>0</v>
      </c>
      <c r="H91" s="59">
        <v>1100</v>
      </c>
      <c r="I91" s="59">
        <v>1095.72</v>
      </c>
      <c r="J91" s="62"/>
      <c r="K91" s="139"/>
    </row>
    <row r="92" spans="1:11" ht="25.5" customHeight="1" x14ac:dyDescent="0.25">
      <c r="A92" s="220" t="s">
        <v>138</v>
      </c>
      <c r="B92" s="221"/>
      <c r="C92" s="222"/>
      <c r="D92" s="170" t="s">
        <v>139</v>
      </c>
      <c r="E92" s="113">
        <f t="shared" ref="E92:G92" si="82">E93+E126+E150</f>
        <v>696131.26</v>
      </c>
      <c r="F92" s="113">
        <f t="shared" si="82"/>
        <v>588023.31999999995</v>
      </c>
      <c r="G92" s="113">
        <f t="shared" si="82"/>
        <v>745935.66999999993</v>
      </c>
      <c r="H92" s="113">
        <f>H93+H126+H150</f>
        <v>876516.28</v>
      </c>
      <c r="I92" s="113">
        <f>I93+I126+I150</f>
        <v>802811.97</v>
      </c>
      <c r="J92" s="62">
        <f t="shared" si="74"/>
        <v>115.32479808477498</v>
      </c>
      <c r="K92" s="139">
        <f t="shared" si="75"/>
        <v>91.5912217854071</v>
      </c>
    </row>
    <row r="93" spans="1:11" ht="25.5" customHeight="1" x14ac:dyDescent="0.25">
      <c r="A93" s="208" t="s">
        <v>143</v>
      </c>
      <c r="B93" s="209"/>
      <c r="C93" s="210"/>
      <c r="D93" s="56" t="s">
        <v>144</v>
      </c>
      <c r="E93" s="60">
        <f>E94+E103+E107+E111+E119+E99</f>
        <v>669126.77</v>
      </c>
      <c r="F93" s="60">
        <f t="shared" ref="F93" si="83">F94+F103+F107+F111+F119+F99</f>
        <v>569665.06999999995</v>
      </c>
      <c r="G93" s="60">
        <f>G94+G103+G107+G111+G119+G99+G123</f>
        <v>726019.91999999993</v>
      </c>
      <c r="H93" s="60">
        <f>H94+H103+H107+H111+H119+H99+H123+H117</f>
        <v>852418.4</v>
      </c>
      <c r="I93" s="60">
        <f>I94+I103+I107+I111+I119+I99+I123+I117</f>
        <v>778220.47</v>
      </c>
      <c r="J93" s="62">
        <f t="shared" si="74"/>
        <v>116.30389111468369</v>
      </c>
      <c r="K93" s="139">
        <f t="shared" si="75"/>
        <v>91.295597326383373</v>
      </c>
    </row>
    <row r="94" spans="1:11" ht="15" customHeight="1" x14ac:dyDescent="0.25">
      <c r="A94" s="211" t="s">
        <v>140</v>
      </c>
      <c r="B94" s="212"/>
      <c r="C94" s="213"/>
      <c r="D94" s="107" t="s">
        <v>47</v>
      </c>
      <c r="E94" s="110">
        <f>E95</f>
        <v>435.53</v>
      </c>
      <c r="F94" s="110">
        <f t="shared" ref="F94" si="84">F95</f>
        <v>1501</v>
      </c>
      <c r="G94" s="110">
        <f t="shared" ref="G94" si="85">G95</f>
        <v>1501</v>
      </c>
      <c r="H94" s="110">
        <f t="shared" ref="H94:I94" si="86">H95</f>
        <v>1501</v>
      </c>
      <c r="I94" s="110">
        <f t="shared" si="86"/>
        <v>1634.04</v>
      </c>
      <c r="J94" s="62">
        <f t="shared" si="74"/>
        <v>375.18425826005102</v>
      </c>
      <c r="K94" s="139">
        <f t="shared" si="75"/>
        <v>108.86342438374416</v>
      </c>
    </row>
    <row r="95" spans="1:11" ht="15" customHeight="1" x14ac:dyDescent="0.25">
      <c r="A95" s="214">
        <v>3</v>
      </c>
      <c r="B95" s="215"/>
      <c r="C95" s="216"/>
      <c r="D95" s="55" t="s">
        <v>17</v>
      </c>
      <c r="E95" s="61">
        <f>E96+E97+E98</f>
        <v>435.53</v>
      </c>
      <c r="F95" s="61">
        <f t="shared" ref="F95:H95" si="87">F96+F97+F98</f>
        <v>1501</v>
      </c>
      <c r="G95" s="61">
        <f t="shared" si="87"/>
        <v>1501</v>
      </c>
      <c r="H95" s="61">
        <f t="shared" si="87"/>
        <v>1501</v>
      </c>
      <c r="I95" s="61">
        <f t="shared" ref="I95" si="88">I96+I97+I98</f>
        <v>1634.04</v>
      </c>
      <c r="J95" s="62">
        <f t="shared" si="74"/>
        <v>375.18425826005102</v>
      </c>
      <c r="K95" s="139">
        <f t="shared" si="75"/>
        <v>108.86342438374416</v>
      </c>
    </row>
    <row r="96" spans="1:11" ht="15" customHeight="1" x14ac:dyDescent="0.25">
      <c r="A96" s="217">
        <v>31</v>
      </c>
      <c r="B96" s="218"/>
      <c r="C96" s="219"/>
      <c r="D96" s="55" t="s">
        <v>18</v>
      </c>
      <c r="E96" s="61">
        <v>0</v>
      </c>
      <c r="F96" s="59">
        <v>0</v>
      </c>
      <c r="G96" s="59">
        <v>0</v>
      </c>
      <c r="H96" s="59">
        <v>0</v>
      </c>
      <c r="I96" s="59">
        <v>0</v>
      </c>
      <c r="J96" s="62" t="e">
        <f t="shared" si="74"/>
        <v>#DIV/0!</v>
      </c>
      <c r="K96" s="139" t="e">
        <f t="shared" si="75"/>
        <v>#DIV/0!</v>
      </c>
    </row>
    <row r="97" spans="1:11" ht="15" customHeight="1" x14ac:dyDescent="0.25">
      <c r="A97" s="217">
        <v>32</v>
      </c>
      <c r="B97" s="218"/>
      <c r="C97" s="219"/>
      <c r="D97" s="55" t="s">
        <v>30</v>
      </c>
      <c r="E97" s="61">
        <v>435.53</v>
      </c>
      <c r="F97" s="59">
        <v>1501</v>
      </c>
      <c r="G97" s="59">
        <v>1501</v>
      </c>
      <c r="H97" s="59">
        <v>1501</v>
      </c>
      <c r="I97" s="59">
        <v>1634.04</v>
      </c>
      <c r="J97" s="62">
        <f t="shared" si="74"/>
        <v>375.18425826005102</v>
      </c>
      <c r="K97" s="139">
        <f t="shared" si="75"/>
        <v>108.86342438374416</v>
      </c>
    </row>
    <row r="98" spans="1:11" ht="15" customHeight="1" x14ac:dyDescent="0.25">
      <c r="A98" s="217">
        <v>34</v>
      </c>
      <c r="B98" s="218"/>
      <c r="C98" s="219"/>
      <c r="D98" s="58" t="s">
        <v>57</v>
      </c>
      <c r="E98" s="61">
        <v>0</v>
      </c>
      <c r="F98" s="59">
        <v>0</v>
      </c>
      <c r="G98" s="59">
        <v>0</v>
      </c>
      <c r="H98" s="59">
        <v>0</v>
      </c>
      <c r="I98" s="59">
        <v>0</v>
      </c>
      <c r="J98" s="62" t="e">
        <f t="shared" si="74"/>
        <v>#DIV/0!</v>
      </c>
      <c r="K98" s="139" t="e">
        <f t="shared" si="75"/>
        <v>#DIV/0!</v>
      </c>
    </row>
    <row r="99" spans="1:11" ht="15" customHeight="1" x14ac:dyDescent="0.25">
      <c r="A99" s="211" t="s">
        <v>147</v>
      </c>
      <c r="B99" s="212"/>
      <c r="C99" s="213"/>
      <c r="D99" s="107" t="s">
        <v>169</v>
      </c>
      <c r="E99" s="110">
        <f>E100</f>
        <v>128.52000000000001</v>
      </c>
      <c r="F99" s="110">
        <f t="shared" ref="F99:I99" si="89">F100</f>
        <v>0</v>
      </c>
      <c r="G99" s="110">
        <f t="shared" si="89"/>
        <v>2832.21</v>
      </c>
      <c r="H99" s="110">
        <f t="shared" si="89"/>
        <v>800.43</v>
      </c>
      <c r="I99" s="110">
        <f t="shared" si="89"/>
        <v>0</v>
      </c>
      <c r="J99" s="62">
        <f t="shared" si="74"/>
        <v>0</v>
      </c>
      <c r="K99" s="139">
        <f t="shared" si="75"/>
        <v>0</v>
      </c>
    </row>
    <row r="100" spans="1:11" ht="15" customHeight="1" x14ac:dyDescent="0.25">
      <c r="A100" s="214">
        <v>3</v>
      </c>
      <c r="B100" s="215"/>
      <c r="C100" s="216"/>
      <c r="D100" s="58" t="s">
        <v>17</v>
      </c>
      <c r="E100" s="61">
        <f>E101+E102</f>
        <v>128.52000000000001</v>
      </c>
      <c r="F100" s="61">
        <f t="shared" ref="F100:H100" si="90">F101+F102</f>
        <v>0</v>
      </c>
      <c r="G100" s="61">
        <f t="shared" si="90"/>
        <v>2832.21</v>
      </c>
      <c r="H100" s="61">
        <f t="shared" si="90"/>
        <v>800.43</v>
      </c>
      <c r="I100" s="61">
        <f t="shared" ref="I100" si="91">I101+I102</f>
        <v>0</v>
      </c>
      <c r="J100" s="62">
        <f t="shared" si="74"/>
        <v>0</v>
      </c>
      <c r="K100" s="139">
        <f t="shared" si="75"/>
        <v>0</v>
      </c>
    </row>
    <row r="101" spans="1:11" ht="15" customHeight="1" x14ac:dyDescent="0.25">
      <c r="A101" s="217">
        <v>31</v>
      </c>
      <c r="B101" s="218"/>
      <c r="C101" s="219"/>
      <c r="D101" s="58" t="s">
        <v>18</v>
      </c>
      <c r="E101" s="61">
        <v>0</v>
      </c>
      <c r="F101" s="59">
        <v>0</v>
      </c>
      <c r="G101" s="59">
        <v>0</v>
      </c>
      <c r="H101" s="59">
        <v>0</v>
      </c>
      <c r="I101" s="59">
        <v>0</v>
      </c>
      <c r="J101" s="62" t="e">
        <f t="shared" si="74"/>
        <v>#DIV/0!</v>
      </c>
      <c r="K101" s="139" t="e">
        <f t="shared" si="75"/>
        <v>#DIV/0!</v>
      </c>
    </row>
    <row r="102" spans="1:11" ht="15" customHeight="1" x14ac:dyDescent="0.25">
      <c r="A102" s="217">
        <v>32</v>
      </c>
      <c r="B102" s="218"/>
      <c r="C102" s="219"/>
      <c r="D102" s="58" t="s">
        <v>30</v>
      </c>
      <c r="E102" s="61">
        <v>128.52000000000001</v>
      </c>
      <c r="F102" s="59">
        <v>0</v>
      </c>
      <c r="G102" s="59">
        <v>2832.21</v>
      </c>
      <c r="H102" s="59">
        <v>800.43</v>
      </c>
      <c r="I102" s="59">
        <v>0</v>
      </c>
      <c r="J102" s="62">
        <f t="shared" si="74"/>
        <v>0</v>
      </c>
      <c r="K102" s="139">
        <f t="shared" si="75"/>
        <v>0</v>
      </c>
    </row>
    <row r="103" spans="1:11" ht="15" customHeight="1" x14ac:dyDescent="0.25">
      <c r="A103" s="211" t="s">
        <v>134</v>
      </c>
      <c r="B103" s="212"/>
      <c r="C103" s="213"/>
      <c r="D103" s="109" t="s">
        <v>135</v>
      </c>
      <c r="E103" s="110">
        <f>E104</f>
        <v>29963.879999999997</v>
      </c>
      <c r="F103" s="110">
        <f t="shared" ref="F103" si="92">F104</f>
        <v>31164.07</v>
      </c>
      <c r="G103" s="110">
        <f t="shared" ref="G103" si="93">G104</f>
        <v>30579.64</v>
      </c>
      <c r="H103" s="110">
        <f t="shared" ref="H103:I103" si="94">H104</f>
        <v>31009.9</v>
      </c>
      <c r="I103" s="110">
        <f t="shared" si="94"/>
        <v>31003.989999999998</v>
      </c>
      <c r="J103" s="62">
        <f t="shared" si="74"/>
        <v>103.4712126733921</v>
      </c>
      <c r="K103" s="139">
        <f t="shared" si="75"/>
        <v>99.980941570272705</v>
      </c>
    </row>
    <row r="104" spans="1:11" ht="15" customHeight="1" x14ac:dyDescent="0.25">
      <c r="A104" s="214">
        <v>3</v>
      </c>
      <c r="B104" s="215"/>
      <c r="C104" s="216"/>
      <c r="D104" s="55" t="s">
        <v>17</v>
      </c>
      <c r="E104" s="61">
        <f>E105+E106</f>
        <v>29963.879999999997</v>
      </c>
      <c r="F104" s="61">
        <f t="shared" ref="F104" si="95">F105+F106</f>
        <v>31164.07</v>
      </c>
      <c r="G104" s="61">
        <f t="shared" ref="G104" si="96">G105+G106</f>
        <v>30579.64</v>
      </c>
      <c r="H104" s="61">
        <f t="shared" ref="H104" si="97">H105+H106</f>
        <v>31009.9</v>
      </c>
      <c r="I104" s="61">
        <f t="shared" ref="I104" si="98">I105+I106</f>
        <v>31003.989999999998</v>
      </c>
      <c r="J104" s="62">
        <f t="shared" si="74"/>
        <v>103.4712126733921</v>
      </c>
      <c r="K104" s="139">
        <f t="shared" si="75"/>
        <v>99.980941570272705</v>
      </c>
    </row>
    <row r="105" spans="1:11" ht="15" customHeight="1" x14ac:dyDescent="0.25">
      <c r="A105" s="217">
        <v>32</v>
      </c>
      <c r="B105" s="218"/>
      <c r="C105" s="219"/>
      <c r="D105" s="55" t="s">
        <v>30</v>
      </c>
      <c r="E105" s="61">
        <v>29548.1</v>
      </c>
      <c r="F105" s="59">
        <v>30664.07</v>
      </c>
      <c r="G105" s="59">
        <v>30079.64</v>
      </c>
      <c r="H105" s="59">
        <v>30609.9</v>
      </c>
      <c r="I105" s="59">
        <v>30609.599999999999</v>
      </c>
      <c r="J105" s="62">
        <f t="shared" si="74"/>
        <v>103.59244756854078</v>
      </c>
      <c r="K105" s="139">
        <f t="shared" si="75"/>
        <v>99.99901992492623</v>
      </c>
    </row>
    <row r="106" spans="1:11" ht="15" customHeight="1" x14ac:dyDescent="0.25">
      <c r="A106" s="217">
        <v>34</v>
      </c>
      <c r="B106" s="218"/>
      <c r="C106" s="219"/>
      <c r="D106" s="55" t="s">
        <v>57</v>
      </c>
      <c r="E106" s="61">
        <v>415.78</v>
      </c>
      <c r="F106" s="59">
        <v>500</v>
      </c>
      <c r="G106" s="59">
        <v>500</v>
      </c>
      <c r="H106" s="59">
        <v>400</v>
      </c>
      <c r="I106" s="59">
        <v>394.39</v>
      </c>
      <c r="J106" s="62">
        <f t="shared" si="74"/>
        <v>94.855452402712984</v>
      </c>
      <c r="K106" s="139">
        <f t="shared" si="75"/>
        <v>98.597499999999997</v>
      </c>
    </row>
    <row r="107" spans="1:11" ht="25.5" x14ac:dyDescent="0.25">
      <c r="A107" s="211" t="s">
        <v>187</v>
      </c>
      <c r="B107" s="212"/>
      <c r="C107" s="213"/>
      <c r="D107" s="107" t="s">
        <v>188</v>
      </c>
      <c r="E107" s="110">
        <f>E108</f>
        <v>3798.5</v>
      </c>
      <c r="F107" s="110">
        <f t="shared" ref="F107" si="99">F108</f>
        <v>0</v>
      </c>
      <c r="G107" s="110">
        <f t="shared" ref="G107" si="100">G108</f>
        <v>1396.58</v>
      </c>
      <c r="H107" s="110">
        <f t="shared" ref="H107:I107" si="101">H108</f>
        <v>1396.58</v>
      </c>
      <c r="I107" s="110">
        <f t="shared" si="101"/>
        <v>1396.58</v>
      </c>
      <c r="J107" s="62">
        <f t="shared" si="74"/>
        <v>36.766618402000788</v>
      </c>
      <c r="K107" s="139">
        <f t="shared" si="75"/>
        <v>100</v>
      </c>
    </row>
    <row r="108" spans="1:11" ht="15" customHeight="1" x14ac:dyDescent="0.25">
      <c r="A108" s="214">
        <v>3</v>
      </c>
      <c r="B108" s="215"/>
      <c r="C108" s="216"/>
      <c r="D108" s="55" t="s">
        <v>17</v>
      </c>
      <c r="E108" s="61">
        <f>E109+E110</f>
        <v>3798.5</v>
      </c>
      <c r="F108" s="61">
        <f t="shared" ref="F108" si="102">F109+F110</f>
        <v>0</v>
      </c>
      <c r="G108" s="61">
        <f t="shared" ref="G108" si="103">G109+G110</f>
        <v>1396.58</v>
      </c>
      <c r="H108" s="61">
        <f t="shared" ref="H108" si="104">H109+H110</f>
        <v>1396.58</v>
      </c>
      <c r="I108" s="61">
        <f t="shared" ref="I108" si="105">I109+I110</f>
        <v>1396.58</v>
      </c>
      <c r="J108" s="62">
        <f t="shared" si="74"/>
        <v>36.766618402000788</v>
      </c>
      <c r="K108" s="139">
        <f t="shared" si="75"/>
        <v>100</v>
      </c>
    </row>
    <row r="109" spans="1:11" ht="15" customHeight="1" x14ac:dyDescent="0.25">
      <c r="A109" s="217">
        <v>32</v>
      </c>
      <c r="B109" s="218"/>
      <c r="C109" s="219"/>
      <c r="D109" s="55" t="s">
        <v>30</v>
      </c>
      <c r="E109" s="61">
        <v>3798.5</v>
      </c>
      <c r="F109" s="59">
        <v>0</v>
      </c>
      <c r="G109" s="59">
        <v>1396.58</v>
      </c>
      <c r="H109" s="59">
        <v>1396.58</v>
      </c>
      <c r="I109" s="59">
        <v>1396.58</v>
      </c>
      <c r="J109" s="62">
        <f t="shared" si="74"/>
        <v>36.766618402000788</v>
      </c>
      <c r="K109" s="139">
        <f t="shared" si="75"/>
        <v>100</v>
      </c>
    </row>
    <row r="110" spans="1:11" ht="15" customHeight="1" x14ac:dyDescent="0.25">
      <c r="A110" s="217">
        <v>38</v>
      </c>
      <c r="B110" s="218"/>
      <c r="C110" s="219"/>
      <c r="D110" s="55" t="s">
        <v>58</v>
      </c>
      <c r="E110" s="61">
        <v>0</v>
      </c>
      <c r="F110" s="59">
        <v>0</v>
      </c>
      <c r="G110" s="59">
        <v>0</v>
      </c>
      <c r="H110" s="59">
        <v>0</v>
      </c>
      <c r="I110" s="59">
        <v>0</v>
      </c>
      <c r="J110" s="62" t="e">
        <f t="shared" si="74"/>
        <v>#DIV/0!</v>
      </c>
      <c r="K110" s="139" t="e">
        <f t="shared" si="75"/>
        <v>#DIV/0!</v>
      </c>
    </row>
    <row r="111" spans="1:11" ht="15" customHeight="1" x14ac:dyDescent="0.25">
      <c r="A111" s="211" t="s">
        <v>141</v>
      </c>
      <c r="B111" s="212"/>
      <c r="C111" s="213"/>
      <c r="D111" s="107" t="s">
        <v>142</v>
      </c>
      <c r="E111" s="110">
        <f>E112</f>
        <v>633773.39</v>
      </c>
      <c r="F111" s="110">
        <f t="shared" ref="F111:I111" si="106">F112</f>
        <v>536000</v>
      </c>
      <c r="G111" s="110">
        <f>G112+G117</f>
        <v>688218.69</v>
      </c>
      <c r="H111" s="110">
        <f t="shared" si="106"/>
        <v>816000</v>
      </c>
      <c r="I111" s="110">
        <f t="shared" si="106"/>
        <v>742944.37</v>
      </c>
      <c r="J111" s="62">
        <f t="shared" si="74"/>
        <v>117.22555438940093</v>
      </c>
      <c r="K111" s="139">
        <f t="shared" si="75"/>
        <v>91.047104166666671</v>
      </c>
    </row>
    <row r="112" spans="1:11" ht="15" customHeight="1" x14ac:dyDescent="0.25">
      <c r="A112" s="214">
        <v>3</v>
      </c>
      <c r="B112" s="215"/>
      <c r="C112" s="216"/>
      <c r="D112" s="58" t="s">
        <v>17</v>
      </c>
      <c r="E112" s="61">
        <f>E113+E114+E116+E115</f>
        <v>633773.39</v>
      </c>
      <c r="F112" s="61">
        <f t="shared" ref="F112:I112" si="107">F113+F114+F116+F115</f>
        <v>536000</v>
      </c>
      <c r="G112" s="61">
        <f t="shared" si="107"/>
        <v>688000</v>
      </c>
      <c r="H112" s="61">
        <f t="shared" si="107"/>
        <v>816000</v>
      </c>
      <c r="I112" s="61">
        <f t="shared" si="107"/>
        <v>742944.37</v>
      </c>
      <c r="J112" s="62">
        <f t="shared" si="74"/>
        <v>117.22555438940093</v>
      </c>
      <c r="K112" s="139">
        <f t="shared" si="75"/>
        <v>91.047104166666671</v>
      </c>
    </row>
    <row r="113" spans="1:11" ht="15" customHeight="1" x14ac:dyDescent="0.25">
      <c r="A113" s="217">
        <v>31</v>
      </c>
      <c r="B113" s="218"/>
      <c r="C113" s="219"/>
      <c r="D113" s="58" t="s">
        <v>18</v>
      </c>
      <c r="E113" s="61">
        <v>601166</v>
      </c>
      <c r="F113" s="59">
        <v>500000</v>
      </c>
      <c r="G113" s="59">
        <v>650000</v>
      </c>
      <c r="H113" s="59">
        <v>770000</v>
      </c>
      <c r="I113" s="59">
        <v>701992.09</v>
      </c>
      <c r="J113" s="62">
        <f t="shared" si="74"/>
        <v>116.77175522235122</v>
      </c>
      <c r="K113" s="139">
        <f t="shared" si="75"/>
        <v>91.167803896103891</v>
      </c>
    </row>
    <row r="114" spans="1:11" ht="15" customHeight="1" x14ac:dyDescent="0.25">
      <c r="A114" s="217">
        <v>32</v>
      </c>
      <c r="B114" s="218"/>
      <c r="C114" s="219"/>
      <c r="D114" s="58" t="s">
        <v>30</v>
      </c>
      <c r="E114" s="61">
        <v>32607.39</v>
      </c>
      <c r="F114" s="59">
        <v>36000</v>
      </c>
      <c r="G114" s="59">
        <v>38000</v>
      </c>
      <c r="H114" s="59">
        <v>46000</v>
      </c>
      <c r="I114" s="59">
        <v>40952.28</v>
      </c>
      <c r="J114" s="62">
        <f t="shared" si="74"/>
        <v>125.59202070450901</v>
      </c>
      <c r="K114" s="139">
        <f t="shared" si="75"/>
        <v>89.026695652173913</v>
      </c>
    </row>
    <row r="115" spans="1:11" ht="15" customHeight="1" x14ac:dyDescent="0.25">
      <c r="A115" s="217">
        <v>34</v>
      </c>
      <c r="B115" s="218"/>
      <c r="C115" s="219"/>
      <c r="D115" s="58" t="s">
        <v>57</v>
      </c>
      <c r="E115" s="61">
        <v>0</v>
      </c>
      <c r="F115" s="59">
        <v>0</v>
      </c>
      <c r="G115" s="59">
        <v>0</v>
      </c>
      <c r="H115" s="59">
        <v>0</v>
      </c>
      <c r="I115" s="59">
        <v>0</v>
      </c>
      <c r="J115" s="62" t="e">
        <f t="shared" si="74"/>
        <v>#DIV/0!</v>
      </c>
      <c r="K115" s="139" t="e">
        <f t="shared" si="75"/>
        <v>#DIV/0!</v>
      </c>
    </row>
    <row r="116" spans="1:11" ht="15" customHeight="1" x14ac:dyDescent="0.25">
      <c r="A116" s="217">
        <v>37</v>
      </c>
      <c r="B116" s="218"/>
      <c r="C116" s="219"/>
      <c r="D116" s="58" t="s">
        <v>148</v>
      </c>
      <c r="E116" s="61">
        <v>0</v>
      </c>
      <c r="F116" s="59">
        <v>0</v>
      </c>
      <c r="G116" s="59">
        <v>0</v>
      </c>
      <c r="H116" s="59">
        <v>0</v>
      </c>
      <c r="I116" s="59">
        <v>0</v>
      </c>
      <c r="J116" s="62" t="e">
        <f t="shared" si="74"/>
        <v>#DIV/0!</v>
      </c>
      <c r="K116" s="139" t="e">
        <f t="shared" si="75"/>
        <v>#DIV/0!</v>
      </c>
    </row>
    <row r="117" spans="1:11" ht="15" customHeight="1" x14ac:dyDescent="0.25">
      <c r="A117" s="211" t="s">
        <v>195</v>
      </c>
      <c r="B117" s="212"/>
      <c r="C117" s="213"/>
      <c r="D117" s="163" t="s">
        <v>210</v>
      </c>
      <c r="E117" s="108">
        <v>0</v>
      </c>
      <c r="F117" s="136">
        <v>0</v>
      </c>
      <c r="G117" s="136">
        <v>218.69</v>
      </c>
      <c r="H117" s="136">
        <v>218.69</v>
      </c>
      <c r="I117" s="136">
        <v>218.69</v>
      </c>
      <c r="J117" s="62" t="e">
        <f t="shared" si="74"/>
        <v>#DIV/0!</v>
      </c>
      <c r="K117" s="139">
        <f t="shared" si="75"/>
        <v>100</v>
      </c>
    </row>
    <row r="118" spans="1:11" ht="15" customHeight="1" x14ac:dyDescent="0.25">
      <c r="A118" s="167">
        <v>32</v>
      </c>
      <c r="B118" s="168"/>
      <c r="C118" s="169"/>
      <c r="D118" s="165" t="s">
        <v>30</v>
      </c>
      <c r="E118" s="61">
        <v>0</v>
      </c>
      <c r="F118" s="104">
        <v>0</v>
      </c>
      <c r="G118" s="104">
        <v>218.69</v>
      </c>
      <c r="H118" s="104">
        <v>218.69</v>
      </c>
      <c r="I118" s="104">
        <v>218.69</v>
      </c>
      <c r="J118" s="62"/>
      <c r="K118" s="139"/>
    </row>
    <row r="119" spans="1:11" ht="15" customHeight="1" x14ac:dyDescent="0.25">
      <c r="A119" s="211" t="s">
        <v>145</v>
      </c>
      <c r="B119" s="212"/>
      <c r="C119" s="213"/>
      <c r="D119" s="107" t="s">
        <v>146</v>
      </c>
      <c r="E119" s="110">
        <f>E120</f>
        <v>1026.95</v>
      </c>
      <c r="F119" s="110">
        <f t="shared" ref="F119:I119" si="108">F120</f>
        <v>1000</v>
      </c>
      <c r="G119" s="110">
        <f t="shared" si="108"/>
        <v>1000</v>
      </c>
      <c r="H119" s="110">
        <f t="shared" si="108"/>
        <v>1000</v>
      </c>
      <c r="I119" s="110">
        <f t="shared" si="108"/>
        <v>531</v>
      </c>
      <c r="J119" s="62">
        <f t="shared" si="74"/>
        <v>51.706509567164908</v>
      </c>
      <c r="K119" s="139">
        <f t="shared" si="75"/>
        <v>53.1</v>
      </c>
    </row>
    <row r="120" spans="1:11" ht="15" customHeight="1" x14ac:dyDescent="0.25">
      <c r="A120" s="214">
        <v>3</v>
      </c>
      <c r="B120" s="215"/>
      <c r="C120" s="216"/>
      <c r="D120" s="58" t="s">
        <v>17</v>
      </c>
      <c r="E120" s="61">
        <f>E121+E122</f>
        <v>1026.95</v>
      </c>
      <c r="F120" s="61">
        <f t="shared" ref="F120:G120" si="109">F121+F122</f>
        <v>1000</v>
      </c>
      <c r="G120" s="61">
        <f t="shared" si="109"/>
        <v>1000</v>
      </c>
      <c r="H120" s="61">
        <v>1000</v>
      </c>
      <c r="I120" s="61">
        <f t="shared" ref="I120" si="110">I121+I122</f>
        <v>531</v>
      </c>
      <c r="J120" s="62">
        <f t="shared" si="74"/>
        <v>51.706509567164908</v>
      </c>
      <c r="K120" s="139">
        <f t="shared" si="75"/>
        <v>53.1</v>
      </c>
    </row>
    <row r="121" spans="1:11" ht="15" customHeight="1" x14ac:dyDescent="0.25">
      <c r="A121" s="217">
        <v>31</v>
      </c>
      <c r="B121" s="218"/>
      <c r="C121" s="219"/>
      <c r="D121" s="58" t="s">
        <v>18</v>
      </c>
      <c r="E121" s="61">
        <v>0</v>
      </c>
      <c r="F121" s="59">
        <v>0</v>
      </c>
      <c r="G121" s="59">
        <v>0</v>
      </c>
      <c r="H121" s="59">
        <v>0</v>
      </c>
      <c r="I121" s="59">
        <v>0</v>
      </c>
      <c r="J121" s="62" t="e">
        <f t="shared" si="74"/>
        <v>#DIV/0!</v>
      </c>
      <c r="K121" s="139" t="e">
        <f t="shared" si="75"/>
        <v>#DIV/0!</v>
      </c>
    </row>
    <row r="122" spans="1:11" ht="15" customHeight="1" x14ac:dyDescent="0.25">
      <c r="A122" s="217">
        <v>32</v>
      </c>
      <c r="B122" s="218"/>
      <c r="C122" s="219"/>
      <c r="D122" s="58" t="s">
        <v>30</v>
      </c>
      <c r="E122" s="61">
        <v>1026.95</v>
      </c>
      <c r="F122" s="59">
        <v>1000</v>
      </c>
      <c r="G122" s="59">
        <v>1000</v>
      </c>
      <c r="H122" s="59">
        <v>1000</v>
      </c>
      <c r="I122" s="59">
        <v>531</v>
      </c>
      <c r="J122" s="62">
        <f t="shared" si="74"/>
        <v>51.706509567164908</v>
      </c>
      <c r="K122" s="139">
        <f t="shared" si="75"/>
        <v>53.1</v>
      </c>
    </row>
    <row r="123" spans="1:11" ht="15" customHeight="1" x14ac:dyDescent="0.25">
      <c r="A123" s="211" t="s">
        <v>189</v>
      </c>
      <c r="B123" s="212"/>
      <c r="C123" s="213"/>
      <c r="D123" s="131" t="s">
        <v>190</v>
      </c>
      <c r="E123" s="108">
        <v>0</v>
      </c>
      <c r="F123" s="136">
        <v>0</v>
      </c>
      <c r="G123" s="136">
        <v>491.8</v>
      </c>
      <c r="H123" s="136">
        <f>H124</f>
        <v>491.8</v>
      </c>
      <c r="I123" s="136">
        <v>491.8</v>
      </c>
      <c r="J123" s="62" t="e">
        <f t="shared" si="74"/>
        <v>#DIV/0!</v>
      </c>
      <c r="K123" s="139">
        <f t="shared" si="75"/>
        <v>100</v>
      </c>
    </row>
    <row r="124" spans="1:11" ht="15" customHeight="1" x14ac:dyDescent="0.25">
      <c r="A124" s="235">
        <v>3</v>
      </c>
      <c r="B124" s="236"/>
      <c r="C124" s="237"/>
      <c r="D124" s="135" t="s">
        <v>17</v>
      </c>
      <c r="E124" s="61">
        <v>0</v>
      </c>
      <c r="F124" s="104">
        <v>0</v>
      </c>
      <c r="G124" s="104">
        <v>0</v>
      </c>
      <c r="H124" s="104">
        <f>H125</f>
        <v>491.8</v>
      </c>
      <c r="I124" s="104">
        <v>0</v>
      </c>
      <c r="J124" s="62" t="e">
        <f t="shared" si="74"/>
        <v>#DIV/0!</v>
      </c>
      <c r="K124" s="139">
        <f t="shared" si="75"/>
        <v>0</v>
      </c>
    </row>
    <row r="125" spans="1:11" ht="15" customHeight="1" x14ac:dyDescent="0.25">
      <c r="A125" s="128">
        <v>32</v>
      </c>
      <c r="B125" s="129"/>
      <c r="C125" s="130"/>
      <c r="D125" s="132" t="s">
        <v>30</v>
      </c>
      <c r="E125" s="61">
        <v>0</v>
      </c>
      <c r="F125" s="104">
        <v>0</v>
      </c>
      <c r="G125" s="104">
        <v>491.8</v>
      </c>
      <c r="H125" s="104">
        <v>491.8</v>
      </c>
      <c r="I125" s="104">
        <v>491.8</v>
      </c>
      <c r="J125" s="62" t="e">
        <f t="shared" si="74"/>
        <v>#DIV/0!</v>
      </c>
      <c r="K125" s="139">
        <f t="shared" si="75"/>
        <v>100</v>
      </c>
    </row>
    <row r="126" spans="1:11" ht="25.5" customHeight="1" x14ac:dyDescent="0.25">
      <c r="A126" s="208" t="s">
        <v>153</v>
      </c>
      <c r="B126" s="209"/>
      <c r="C126" s="210"/>
      <c r="D126" s="57" t="s">
        <v>154</v>
      </c>
      <c r="E126" s="60">
        <f>E129+E139+E144+E147+E134+E127</f>
        <v>10313.849999999999</v>
      </c>
      <c r="F126" s="60">
        <f t="shared" ref="F126" si="111">F129+F139+F144+F147+F134+F127</f>
        <v>1000</v>
      </c>
      <c r="G126" s="60">
        <f>G129+G139+G144+G147+G134+G127</f>
        <v>2557.5</v>
      </c>
      <c r="H126" s="60">
        <f>H129+H139+H144+H147+H134+H127</f>
        <v>6762.39</v>
      </c>
      <c r="I126" s="60">
        <f>I129+I139+I144+I147+I134+I127</f>
        <v>7256.0099999999993</v>
      </c>
      <c r="J126" s="62">
        <f t="shared" si="74"/>
        <v>70.352099361538137</v>
      </c>
      <c r="K126" s="139">
        <f t="shared" si="75"/>
        <v>107.29949026897295</v>
      </c>
    </row>
    <row r="127" spans="1:11" ht="15.75" customHeight="1" x14ac:dyDescent="0.25">
      <c r="A127" s="231" t="s">
        <v>123</v>
      </c>
      <c r="B127" s="232"/>
      <c r="C127" s="233"/>
      <c r="D127" s="111" t="s">
        <v>13</v>
      </c>
      <c r="E127" s="62">
        <f>E128</f>
        <v>0</v>
      </c>
      <c r="F127" s="62">
        <f t="shared" ref="F127:I127" si="112">F128</f>
        <v>0</v>
      </c>
      <c r="G127" s="62">
        <f t="shared" si="112"/>
        <v>0</v>
      </c>
      <c r="H127" s="62">
        <f t="shared" si="112"/>
        <v>0</v>
      </c>
      <c r="I127" s="62">
        <f t="shared" si="112"/>
        <v>0</v>
      </c>
      <c r="J127" s="62" t="e">
        <f t="shared" si="74"/>
        <v>#DIV/0!</v>
      </c>
      <c r="K127" s="139" t="e">
        <f t="shared" si="75"/>
        <v>#DIV/0!</v>
      </c>
    </row>
    <row r="128" spans="1:11" ht="15.75" customHeight="1" x14ac:dyDescent="0.25">
      <c r="A128" s="97">
        <v>42</v>
      </c>
      <c r="B128" s="102"/>
      <c r="C128" s="103"/>
      <c r="D128" s="98" t="s">
        <v>149</v>
      </c>
      <c r="E128" s="61">
        <v>0</v>
      </c>
      <c r="F128" s="60">
        <v>0</v>
      </c>
      <c r="G128" s="60">
        <v>0</v>
      </c>
      <c r="H128" s="60">
        <v>0</v>
      </c>
      <c r="I128" s="60">
        <v>0</v>
      </c>
      <c r="J128" s="62" t="e">
        <f t="shared" si="74"/>
        <v>#DIV/0!</v>
      </c>
      <c r="K128" s="139" t="e">
        <f t="shared" si="75"/>
        <v>#DIV/0!</v>
      </c>
    </row>
    <row r="129" spans="1:11" ht="15" customHeight="1" x14ac:dyDescent="0.25">
      <c r="A129" s="211" t="s">
        <v>140</v>
      </c>
      <c r="B129" s="212"/>
      <c r="C129" s="213"/>
      <c r="D129" s="107" t="s">
        <v>47</v>
      </c>
      <c r="E129" s="110">
        <f>E130+E132</f>
        <v>243.08999999999997</v>
      </c>
      <c r="F129" s="110">
        <f t="shared" ref="F129" si="113">F130+F132</f>
        <v>0</v>
      </c>
      <c r="G129" s="110">
        <f>G130+G132</f>
        <v>0</v>
      </c>
      <c r="H129" s="110">
        <v>137.80000000000001</v>
      </c>
      <c r="I129" s="110">
        <f t="shared" ref="I129" si="114">I130+I132</f>
        <v>749.48</v>
      </c>
      <c r="J129" s="62">
        <f t="shared" si="74"/>
        <v>308.31379324530013</v>
      </c>
      <c r="K129" s="139">
        <f t="shared" si="75"/>
        <v>543.88969521044987</v>
      </c>
    </row>
    <row r="130" spans="1:11" x14ac:dyDescent="0.25">
      <c r="A130" s="214">
        <v>3</v>
      </c>
      <c r="B130" s="215"/>
      <c r="C130" s="216"/>
      <c r="D130" s="58" t="s">
        <v>17</v>
      </c>
      <c r="E130" s="61">
        <f>E131</f>
        <v>47.95</v>
      </c>
      <c r="F130" s="61">
        <f t="shared" ref="F130:I130" si="115">F131</f>
        <v>0</v>
      </c>
      <c r="G130" s="61">
        <f t="shared" si="115"/>
        <v>0</v>
      </c>
      <c r="H130" s="61">
        <f t="shared" si="115"/>
        <v>0</v>
      </c>
      <c r="I130" s="61">
        <f t="shared" si="115"/>
        <v>71.959999999999994</v>
      </c>
      <c r="J130" s="62">
        <f t="shared" si="74"/>
        <v>150.07299270072991</v>
      </c>
      <c r="K130" s="139" t="e">
        <f t="shared" si="75"/>
        <v>#DIV/0!</v>
      </c>
    </row>
    <row r="131" spans="1:11" x14ac:dyDescent="0.25">
      <c r="A131" s="217">
        <v>32</v>
      </c>
      <c r="B131" s="218"/>
      <c r="C131" s="219"/>
      <c r="D131" s="58" t="s">
        <v>30</v>
      </c>
      <c r="E131" s="61">
        <v>47.95</v>
      </c>
      <c r="F131" s="59">
        <v>0</v>
      </c>
      <c r="G131" s="59">
        <v>0</v>
      </c>
      <c r="H131" s="59">
        <v>0</v>
      </c>
      <c r="I131" s="59">
        <v>71.959999999999994</v>
      </c>
      <c r="J131" s="62">
        <f t="shared" si="74"/>
        <v>150.07299270072991</v>
      </c>
      <c r="K131" s="139" t="e">
        <f t="shared" si="75"/>
        <v>#DIV/0!</v>
      </c>
    </row>
    <row r="132" spans="1:11" x14ac:dyDescent="0.25">
      <c r="A132" s="214">
        <v>4</v>
      </c>
      <c r="B132" s="215"/>
      <c r="C132" s="216"/>
      <c r="D132" s="58" t="s">
        <v>150</v>
      </c>
      <c r="E132" s="61">
        <f>E133</f>
        <v>195.14</v>
      </c>
      <c r="F132" s="61">
        <f t="shared" ref="F132:G132" si="116">F133</f>
        <v>0</v>
      </c>
      <c r="G132" s="61">
        <f t="shared" si="116"/>
        <v>0</v>
      </c>
      <c r="H132" s="61">
        <v>0</v>
      </c>
      <c r="I132" s="61">
        <v>677.52</v>
      </c>
      <c r="J132" s="62">
        <f t="shared" si="74"/>
        <v>347.19688428820336</v>
      </c>
      <c r="K132" s="139" t="e">
        <f t="shared" si="75"/>
        <v>#DIV/0!</v>
      </c>
    </row>
    <row r="133" spans="1:11" x14ac:dyDescent="0.25">
      <c r="A133" s="217">
        <v>42</v>
      </c>
      <c r="B133" s="218"/>
      <c r="C133" s="219"/>
      <c r="D133" s="58" t="s">
        <v>149</v>
      </c>
      <c r="E133" s="61">
        <v>195.14</v>
      </c>
      <c r="F133" s="59">
        <v>0</v>
      </c>
      <c r="G133" s="59">
        <v>0</v>
      </c>
      <c r="H133" s="59">
        <v>137.80000000000001</v>
      </c>
      <c r="I133" s="59">
        <v>677.52</v>
      </c>
      <c r="J133" s="62">
        <f t="shared" si="74"/>
        <v>347.19688428820336</v>
      </c>
      <c r="K133" s="139">
        <f t="shared" si="75"/>
        <v>491.66908563134973</v>
      </c>
    </row>
    <row r="134" spans="1:11" ht="15" customHeight="1" x14ac:dyDescent="0.25">
      <c r="A134" s="211" t="s">
        <v>147</v>
      </c>
      <c r="B134" s="212"/>
      <c r="C134" s="213"/>
      <c r="D134" s="107" t="s">
        <v>169</v>
      </c>
      <c r="E134" s="110">
        <f>E135+E137</f>
        <v>219.38</v>
      </c>
      <c r="F134" s="110">
        <f t="shared" ref="F134:H134" si="117">F135+F137</f>
        <v>0</v>
      </c>
      <c r="G134" s="110">
        <f>G135+G137</f>
        <v>0</v>
      </c>
      <c r="H134" s="110">
        <f t="shared" si="117"/>
        <v>2031.78</v>
      </c>
      <c r="I134" s="110">
        <f t="shared" ref="I134" si="118">I135+I137</f>
        <v>2031.78</v>
      </c>
      <c r="J134" s="62">
        <f t="shared" si="74"/>
        <v>926.14641261737631</v>
      </c>
      <c r="K134" s="139">
        <f t="shared" si="75"/>
        <v>100</v>
      </c>
    </row>
    <row r="135" spans="1:11" x14ac:dyDescent="0.25">
      <c r="A135" s="214">
        <v>3</v>
      </c>
      <c r="B135" s="215"/>
      <c r="C135" s="216"/>
      <c r="D135" s="58" t="s">
        <v>17</v>
      </c>
      <c r="E135" s="61">
        <f>E136</f>
        <v>0</v>
      </c>
      <c r="F135" s="61">
        <f t="shared" ref="F135:I135" si="119">F136</f>
        <v>0</v>
      </c>
      <c r="G135" s="61">
        <f t="shared" si="119"/>
        <v>0</v>
      </c>
      <c r="H135" s="61">
        <f t="shared" si="119"/>
        <v>0</v>
      </c>
      <c r="I135" s="61">
        <f t="shared" si="119"/>
        <v>0</v>
      </c>
      <c r="J135" s="62" t="e">
        <f t="shared" si="74"/>
        <v>#DIV/0!</v>
      </c>
      <c r="K135" s="139" t="e">
        <f t="shared" si="75"/>
        <v>#DIV/0!</v>
      </c>
    </row>
    <row r="136" spans="1:11" x14ac:dyDescent="0.25">
      <c r="A136" s="217">
        <v>32</v>
      </c>
      <c r="B136" s="218"/>
      <c r="C136" s="219"/>
      <c r="D136" s="58" t="s">
        <v>30</v>
      </c>
      <c r="E136" s="61">
        <v>0</v>
      </c>
      <c r="F136" s="59">
        <v>0</v>
      </c>
      <c r="G136" s="59">
        <v>0</v>
      </c>
      <c r="H136" s="59">
        <v>0</v>
      </c>
      <c r="I136" s="59">
        <v>0</v>
      </c>
      <c r="J136" s="62" t="e">
        <f t="shared" si="74"/>
        <v>#DIV/0!</v>
      </c>
      <c r="K136" s="139" t="e">
        <f t="shared" si="75"/>
        <v>#DIV/0!</v>
      </c>
    </row>
    <row r="137" spans="1:11" x14ac:dyDescent="0.25">
      <c r="A137" s="214">
        <v>4</v>
      </c>
      <c r="B137" s="215"/>
      <c r="C137" s="216"/>
      <c r="D137" s="58" t="s">
        <v>150</v>
      </c>
      <c r="E137" s="61">
        <f>E138</f>
        <v>219.38</v>
      </c>
      <c r="F137" s="61">
        <f t="shared" ref="F137:I137" si="120">F138</f>
        <v>0</v>
      </c>
      <c r="G137" s="61">
        <f t="shared" si="120"/>
        <v>0</v>
      </c>
      <c r="H137" s="61">
        <f t="shared" si="120"/>
        <v>2031.78</v>
      </c>
      <c r="I137" s="61">
        <f t="shared" si="120"/>
        <v>2031.78</v>
      </c>
      <c r="J137" s="62">
        <f t="shared" si="74"/>
        <v>926.14641261737631</v>
      </c>
      <c r="K137" s="139">
        <f t="shared" si="75"/>
        <v>100</v>
      </c>
    </row>
    <row r="138" spans="1:11" x14ac:dyDescent="0.25">
      <c r="A138" s="217">
        <v>42</v>
      </c>
      <c r="B138" s="218"/>
      <c r="C138" s="219"/>
      <c r="D138" s="58" t="s">
        <v>149</v>
      </c>
      <c r="E138" s="61">
        <v>219.38</v>
      </c>
      <c r="F138" s="59">
        <v>0</v>
      </c>
      <c r="G138" s="59">
        <v>0</v>
      </c>
      <c r="H138" s="59">
        <v>2031.78</v>
      </c>
      <c r="I138" s="59">
        <v>2031.78</v>
      </c>
      <c r="J138" s="62">
        <f t="shared" si="74"/>
        <v>926.14641261737631</v>
      </c>
      <c r="K138" s="139">
        <f t="shared" si="75"/>
        <v>100</v>
      </c>
    </row>
    <row r="139" spans="1:11" ht="15" customHeight="1" x14ac:dyDescent="0.25">
      <c r="A139" s="211" t="s">
        <v>134</v>
      </c>
      <c r="B139" s="212"/>
      <c r="C139" s="213"/>
      <c r="D139" s="109" t="s">
        <v>135</v>
      </c>
      <c r="E139" s="110">
        <f>E140+E142</f>
        <v>1180</v>
      </c>
      <c r="F139" s="110">
        <f t="shared" ref="F139:H139" si="121">F140+F142</f>
        <v>0</v>
      </c>
      <c r="G139" s="110">
        <f t="shared" si="121"/>
        <v>1557.5</v>
      </c>
      <c r="H139" s="110">
        <f t="shared" si="121"/>
        <v>1557.5</v>
      </c>
      <c r="I139" s="110">
        <f t="shared" ref="I139" si="122">I140+I142</f>
        <v>1557.5</v>
      </c>
      <c r="J139" s="62">
        <f t="shared" si="74"/>
        <v>131.9915254237288</v>
      </c>
      <c r="K139" s="139">
        <f t="shared" si="75"/>
        <v>100</v>
      </c>
    </row>
    <row r="140" spans="1:11" x14ac:dyDescent="0.25">
      <c r="A140" s="214">
        <v>3</v>
      </c>
      <c r="B140" s="215"/>
      <c r="C140" s="216"/>
      <c r="D140" s="58" t="s">
        <v>17</v>
      </c>
      <c r="E140" s="61">
        <f>E141</f>
        <v>0</v>
      </c>
      <c r="F140" s="61">
        <f t="shared" ref="F140:I140" si="123">F141</f>
        <v>0</v>
      </c>
      <c r="G140" s="61">
        <f t="shared" si="123"/>
        <v>1557.5</v>
      </c>
      <c r="H140" s="61">
        <f t="shared" si="123"/>
        <v>0</v>
      </c>
      <c r="I140" s="61">
        <f t="shared" si="123"/>
        <v>0</v>
      </c>
      <c r="J140" s="62" t="e">
        <f t="shared" si="74"/>
        <v>#DIV/0!</v>
      </c>
      <c r="K140" s="139" t="e">
        <f t="shared" si="75"/>
        <v>#DIV/0!</v>
      </c>
    </row>
    <row r="141" spans="1:11" x14ac:dyDescent="0.25">
      <c r="A141" s="217">
        <v>32</v>
      </c>
      <c r="B141" s="218"/>
      <c r="C141" s="219"/>
      <c r="D141" s="58" t="s">
        <v>30</v>
      </c>
      <c r="E141" s="61">
        <v>0</v>
      </c>
      <c r="F141" s="59">
        <v>0</v>
      </c>
      <c r="G141" s="59">
        <v>1557.5</v>
      </c>
      <c r="H141" s="59">
        <v>0</v>
      </c>
      <c r="I141" s="59">
        <v>0</v>
      </c>
      <c r="J141" s="62" t="e">
        <f t="shared" si="74"/>
        <v>#DIV/0!</v>
      </c>
      <c r="K141" s="139" t="e">
        <f t="shared" si="75"/>
        <v>#DIV/0!</v>
      </c>
    </row>
    <row r="142" spans="1:11" x14ac:dyDescent="0.25">
      <c r="A142" s="214">
        <v>4</v>
      </c>
      <c r="B142" s="215"/>
      <c r="C142" s="216"/>
      <c r="D142" s="58" t="s">
        <v>150</v>
      </c>
      <c r="E142" s="61">
        <f>E143</f>
        <v>1180</v>
      </c>
      <c r="F142" s="61">
        <f t="shared" ref="F142" si="124">F143</f>
        <v>0</v>
      </c>
      <c r="G142" s="61">
        <f t="shared" ref="G142" si="125">G143</f>
        <v>0</v>
      </c>
      <c r="H142" s="61">
        <f t="shared" ref="H142:I142" si="126">H143</f>
        <v>1557.5</v>
      </c>
      <c r="I142" s="61">
        <f t="shared" si="126"/>
        <v>1557.5</v>
      </c>
      <c r="J142" s="62">
        <f t="shared" si="74"/>
        <v>131.9915254237288</v>
      </c>
      <c r="K142" s="139">
        <f t="shared" si="75"/>
        <v>100</v>
      </c>
    </row>
    <row r="143" spans="1:11" x14ac:dyDescent="0.25">
      <c r="A143" s="217">
        <v>42</v>
      </c>
      <c r="B143" s="218"/>
      <c r="C143" s="219"/>
      <c r="D143" s="58" t="s">
        <v>149</v>
      </c>
      <c r="E143" s="61">
        <v>1180</v>
      </c>
      <c r="F143" s="59">
        <v>0</v>
      </c>
      <c r="G143" s="59">
        <v>0</v>
      </c>
      <c r="H143" s="59">
        <v>1557.5</v>
      </c>
      <c r="I143" s="59">
        <v>1557.5</v>
      </c>
      <c r="J143" s="62">
        <f t="shared" si="74"/>
        <v>131.9915254237288</v>
      </c>
      <c r="K143" s="139">
        <f t="shared" si="75"/>
        <v>100</v>
      </c>
    </row>
    <row r="144" spans="1:11" ht="15" customHeight="1" x14ac:dyDescent="0.25">
      <c r="A144" s="211" t="s">
        <v>145</v>
      </c>
      <c r="B144" s="212"/>
      <c r="C144" s="213"/>
      <c r="D144" s="107" t="s">
        <v>146</v>
      </c>
      <c r="E144" s="110">
        <f>E145</f>
        <v>8671.3799999999992</v>
      </c>
      <c r="F144" s="110">
        <f t="shared" ref="F144:I145" si="127">F145</f>
        <v>1000</v>
      </c>
      <c r="G144" s="110">
        <f t="shared" si="127"/>
        <v>1000</v>
      </c>
      <c r="H144" s="110">
        <f t="shared" si="127"/>
        <v>1000</v>
      </c>
      <c r="I144" s="110">
        <f t="shared" si="127"/>
        <v>881.94</v>
      </c>
      <c r="J144" s="62">
        <f t="shared" si="74"/>
        <v>10.170699473440216</v>
      </c>
      <c r="K144" s="139">
        <f t="shared" si="75"/>
        <v>88.194000000000003</v>
      </c>
    </row>
    <row r="145" spans="1:11" x14ac:dyDescent="0.25">
      <c r="A145" s="214">
        <v>4</v>
      </c>
      <c r="B145" s="215"/>
      <c r="C145" s="216"/>
      <c r="D145" s="58" t="s">
        <v>150</v>
      </c>
      <c r="E145" s="61">
        <f>E146</f>
        <v>8671.3799999999992</v>
      </c>
      <c r="F145" s="61">
        <f t="shared" si="127"/>
        <v>1000</v>
      </c>
      <c r="G145" s="61">
        <f t="shared" si="127"/>
        <v>1000</v>
      </c>
      <c r="H145" s="61">
        <f t="shared" si="127"/>
        <v>1000</v>
      </c>
      <c r="I145" s="61">
        <f t="shared" si="127"/>
        <v>881.94</v>
      </c>
      <c r="J145" s="62">
        <f t="shared" si="74"/>
        <v>10.170699473440216</v>
      </c>
      <c r="K145" s="139">
        <f t="shared" si="75"/>
        <v>88.194000000000003</v>
      </c>
    </row>
    <row r="146" spans="1:11" x14ac:dyDescent="0.25">
      <c r="A146" s="217">
        <v>42</v>
      </c>
      <c r="B146" s="218"/>
      <c r="C146" s="219"/>
      <c r="D146" s="58" t="s">
        <v>149</v>
      </c>
      <c r="E146" s="61">
        <v>8671.3799999999992</v>
      </c>
      <c r="F146" s="59">
        <v>1000</v>
      </c>
      <c r="G146" s="59">
        <v>1000</v>
      </c>
      <c r="H146" s="59">
        <v>1000</v>
      </c>
      <c r="I146" s="59">
        <v>881.94</v>
      </c>
      <c r="J146" s="62">
        <f t="shared" si="74"/>
        <v>10.170699473440216</v>
      </c>
      <c r="K146" s="139">
        <f t="shared" si="75"/>
        <v>88.194000000000003</v>
      </c>
    </row>
    <row r="147" spans="1:11" ht="15" customHeight="1" x14ac:dyDescent="0.25">
      <c r="A147" s="211" t="s">
        <v>141</v>
      </c>
      <c r="B147" s="212"/>
      <c r="C147" s="213"/>
      <c r="D147" s="107" t="s">
        <v>142</v>
      </c>
      <c r="E147" s="110">
        <f>E148</f>
        <v>0</v>
      </c>
      <c r="F147" s="110">
        <f t="shared" ref="F147:I148" si="128">F148</f>
        <v>0</v>
      </c>
      <c r="G147" s="110">
        <f t="shared" si="128"/>
        <v>0</v>
      </c>
      <c r="H147" s="110">
        <f t="shared" si="128"/>
        <v>2035.31</v>
      </c>
      <c r="I147" s="110">
        <f t="shared" si="128"/>
        <v>2035.31</v>
      </c>
      <c r="J147" s="62" t="e">
        <f t="shared" si="74"/>
        <v>#DIV/0!</v>
      </c>
      <c r="K147" s="139">
        <f t="shared" si="75"/>
        <v>100</v>
      </c>
    </row>
    <row r="148" spans="1:11" ht="14.25" customHeight="1" x14ac:dyDescent="0.25">
      <c r="A148" s="214">
        <v>4</v>
      </c>
      <c r="B148" s="215"/>
      <c r="C148" s="216"/>
      <c r="D148" s="58" t="s">
        <v>150</v>
      </c>
      <c r="E148" s="61">
        <f>E149</f>
        <v>0</v>
      </c>
      <c r="F148" s="61">
        <f t="shared" si="128"/>
        <v>0</v>
      </c>
      <c r="G148" s="61">
        <f t="shared" si="128"/>
        <v>0</v>
      </c>
      <c r="H148" s="61">
        <f t="shared" si="128"/>
        <v>2035.31</v>
      </c>
      <c r="I148" s="61">
        <f t="shared" si="128"/>
        <v>2035.31</v>
      </c>
      <c r="J148" s="62" t="e">
        <f t="shared" ref="J148:J153" si="129">I148/E148*100</f>
        <v>#DIV/0!</v>
      </c>
      <c r="K148" s="139">
        <f t="shared" ref="K148:K153" si="130">I148/H148*100</f>
        <v>100</v>
      </c>
    </row>
    <row r="149" spans="1:11" x14ac:dyDescent="0.25">
      <c r="A149" s="217">
        <v>42</v>
      </c>
      <c r="B149" s="218"/>
      <c r="C149" s="219"/>
      <c r="D149" s="58" t="s">
        <v>149</v>
      </c>
      <c r="E149" s="61">
        <v>0</v>
      </c>
      <c r="F149" s="59">
        <v>0</v>
      </c>
      <c r="G149" s="59">
        <v>0</v>
      </c>
      <c r="H149" s="59">
        <v>2035.31</v>
      </c>
      <c r="I149" s="59">
        <v>2035.31</v>
      </c>
      <c r="J149" s="62" t="e">
        <f t="shared" si="129"/>
        <v>#DIV/0!</v>
      </c>
      <c r="K149" s="139">
        <f t="shared" si="130"/>
        <v>100</v>
      </c>
    </row>
    <row r="150" spans="1:11" ht="25.5" customHeight="1" x14ac:dyDescent="0.25">
      <c r="A150" s="208" t="s">
        <v>151</v>
      </c>
      <c r="B150" s="209"/>
      <c r="C150" s="210"/>
      <c r="D150" s="57" t="s">
        <v>152</v>
      </c>
      <c r="E150" s="60">
        <f>E151</f>
        <v>16690.64</v>
      </c>
      <c r="F150" s="60">
        <f t="shared" ref="F150:I150" si="131">F151</f>
        <v>17358.25</v>
      </c>
      <c r="G150" s="60">
        <f t="shared" si="131"/>
        <v>17358.25</v>
      </c>
      <c r="H150" s="60">
        <f t="shared" si="131"/>
        <v>17335.490000000002</v>
      </c>
      <c r="I150" s="60">
        <f t="shared" si="131"/>
        <v>17335.490000000002</v>
      </c>
      <c r="J150" s="62">
        <f t="shared" si="129"/>
        <v>103.86354268020881</v>
      </c>
      <c r="K150" s="139">
        <f t="shared" si="130"/>
        <v>100</v>
      </c>
    </row>
    <row r="151" spans="1:11" ht="15" customHeight="1" x14ac:dyDescent="0.25">
      <c r="A151" s="211" t="s">
        <v>134</v>
      </c>
      <c r="B151" s="212"/>
      <c r="C151" s="213"/>
      <c r="D151" s="109" t="s">
        <v>135</v>
      </c>
      <c r="E151" s="110">
        <f>E152</f>
        <v>16690.64</v>
      </c>
      <c r="F151" s="110">
        <f t="shared" ref="F151:I151" si="132">F152</f>
        <v>17358.25</v>
      </c>
      <c r="G151" s="110">
        <f t="shared" si="132"/>
        <v>17358.25</v>
      </c>
      <c r="H151" s="110">
        <f t="shared" si="132"/>
        <v>17335.490000000002</v>
      </c>
      <c r="I151" s="110">
        <f t="shared" si="132"/>
        <v>17335.490000000002</v>
      </c>
      <c r="J151" s="62">
        <f t="shared" si="129"/>
        <v>103.86354268020881</v>
      </c>
      <c r="K151" s="139">
        <f t="shared" si="130"/>
        <v>100</v>
      </c>
    </row>
    <row r="152" spans="1:11" x14ac:dyDescent="0.25">
      <c r="A152" s="214">
        <v>3</v>
      </c>
      <c r="B152" s="215"/>
      <c r="C152" s="216"/>
      <c r="D152" s="58" t="s">
        <v>17</v>
      </c>
      <c r="E152" s="61">
        <f>E153</f>
        <v>16690.64</v>
      </c>
      <c r="F152" s="61">
        <f t="shared" ref="F152:I152" si="133">F153</f>
        <v>17358.25</v>
      </c>
      <c r="G152" s="61">
        <f t="shared" si="133"/>
        <v>17358.25</v>
      </c>
      <c r="H152" s="61">
        <f t="shared" si="133"/>
        <v>17335.490000000002</v>
      </c>
      <c r="I152" s="61">
        <f t="shared" si="133"/>
        <v>17335.490000000002</v>
      </c>
      <c r="J152" s="62">
        <f t="shared" si="129"/>
        <v>103.86354268020881</v>
      </c>
      <c r="K152" s="139">
        <f t="shared" si="130"/>
        <v>100</v>
      </c>
    </row>
    <row r="153" spans="1:11" x14ac:dyDescent="0.25">
      <c r="A153" s="217">
        <v>32</v>
      </c>
      <c r="B153" s="218"/>
      <c r="C153" s="219"/>
      <c r="D153" s="58" t="s">
        <v>30</v>
      </c>
      <c r="E153" s="61">
        <v>16690.64</v>
      </c>
      <c r="F153" s="59">
        <v>17358.25</v>
      </c>
      <c r="G153" s="59">
        <v>17358.25</v>
      </c>
      <c r="H153" s="59">
        <v>17335.490000000002</v>
      </c>
      <c r="I153" s="59">
        <v>17335.490000000002</v>
      </c>
      <c r="J153" s="62">
        <f t="shared" si="129"/>
        <v>103.86354268020881</v>
      </c>
      <c r="K153" s="139">
        <f t="shared" si="130"/>
        <v>100</v>
      </c>
    </row>
    <row r="154" spans="1:11" ht="8.25" customHeight="1" x14ac:dyDescent="0.25"/>
    <row r="155" spans="1:11" ht="7.5" customHeight="1" x14ac:dyDescent="0.25"/>
    <row r="156" spans="1:11" x14ac:dyDescent="0.25">
      <c r="A156" s="171"/>
      <c r="B156" s="171"/>
      <c r="C156" s="171"/>
      <c r="D156" s="171"/>
    </row>
    <row r="158" spans="1:11" x14ac:dyDescent="0.25">
      <c r="A158" s="234"/>
      <c r="B158" s="234"/>
      <c r="C158" s="234"/>
      <c r="D158" s="234"/>
    </row>
  </sheetData>
  <mergeCells count="144">
    <mergeCell ref="A123:C123"/>
    <mergeCell ref="A124:C124"/>
    <mergeCell ref="A16:C16"/>
    <mergeCell ref="A17:C17"/>
    <mergeCell ref="A18:C18"/>
    <mergeCell ref="A33:C33"/>
    <mergeCell ref="A34:C34"/>
    <mergeCell ref="A35:C35"/>
    <mergeCell ref="A36:C36"/>
    <mergeCell ref="A122:C122"/>
    <mergeCell ref="A45:C45"/>
    <mergeCell ref="A46:C46"/>
    <mergeCell ref="A57:C57"/>
    <mergeCell ref="A54:C54"/>
    <mergeCell ref="A121:C121"/>
    <mergeCell ref="A49:C49"/>
    <mergeCell ref="A50:C50"/>
    <mergeCell ref="A53:C53"/>
    <mergeCell ref="A64:C64"/>
    <mergeCell ref="A65:C65"/>
    <mergeCell ref="A66:C66"/>
    <mergeCell ref="A94:C94"/>
    <mergeCell ref="A22:C22"/>
    <mergeCell ref="A23:C23"/>
    <mergeCell ref="A96:C96"/>
    <mergeCell ref="A47:C47"/>
    <mergeCell ref="A48:C48"/>
    <mergeCell ref="A37:C37"/>
    <mergeCell ref="A38:C38"/>
    <mergeCell ref="A85:C85"/>
    <mergeCell ref="A127:C127"/>
    <mergeCell ref="A158:D158"/>
    <mergeCell ref="A108:C108"/>
    <mergeCell ref="A109:C109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6:C86"/>
    <mergeCell ref="A92:C92"/>
    <mergeCell ref="A95:C95"/>
    <mergeCell ref="A1:J1"/>
    <mergeCell ref="A7:C7"/>
    <mergeCell ref="A10:C10"/>
    <mergeCell ref="A11:C11"/>
    <mergeCell ref="A13:C13"/>
    <mergeCell ref="A12:C12"/>
    <mergeCell ref="A39:C39"/>
    <mergeCell ref="A14:C14"/>
    <mergeCell ref="A15:C15"/>
    <mergeCell ref="A51:C51"/>
    <mergeCell ref="A58:C58"/>
    <mergeCell ref="A87:C87"/>
    <mergeCell ref="A68:C68"/>
    <mergeCell ref="A69:C69"/>
    <mergeCell ref="A70:C70"/>
    <mergeCell ref="A61:C61"/>
    <mergeCell ref="A88:C88"/>
    <mergeCell ref="A89:C89"/>
    <mergeCell ref="A90:C90"/>
    <mergeCell ref="A91:C91"/>
    <mergeCell ref="A120:C120"/>
    <mergeCell ref="A97:C97"/>
    <mergeCell ref="A103:C103"/>
    <mergeCell ref="A104:C104"/>
    <mergeCell ref="A105:C105"/>
    <mergeCell ref="A110:C110"/>
    <mergeCell ref="A98:C98"/>
    <mergeCell ref="A116:C116"/>
    <mergeCell ref="A115:C115"/>
    <mergeCell ref="A99:C99"/>
    <mergeCell ref="A102:C102"/>
    <mergeCell ref="A100:C100"/>
    <mergeCell ref="A101:C101"/>
    <mergeCell ref="A117:C117"/>
    <mergeCell ref="A140:C140"/>
    <mergeCell ref="A5:C5"/>
    <mergeCell ref="A3:J3"/>
    <mergeCell ref="A114:C114"/>
    <mergeCell ref="A119:C119"/>
    <mergeCell ref="A129:C129"/>
    <mergeCell ref="A130:C130"/>
    <mergeCell ref="A131:C131"/>
    <mergeCell ref="A133:C133"/>
    <mergeCell ref="A132:C132"/>
    <mergeCell ref="A126:C126"/>
    <mergeCell ref="A41:C41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67:C67"/>
    <mergeCell ref="A93:C93"/>
    <mergeCell ref="A84:C84"/>
    <mergeCell ref="A141:C141"/>
    <mergeCell ref="A144:C144"/>
    <mergeCell ref="A40:C40"/>
    <mergeCell ref="A55:C55"/>
    <mergeCell ref="A56:C56"/>
    <mergeCell ref="A42:C42"/>
    <mergeCell ref="A43:C43"/>
    <mergeCell ref="A44:C44"/>
    <mergeCell ref="A8:C8"/>
    <mergeCell ref="A9:C9"/>
    <mergeCell ref="A19:C19"/>
    <mergeCell ref="A106:C106"/>
    <mergeCell ref="A107:C107"/>
    <mergeCell ref="A20:C20"/>
    <mergeCell ref="A21:C21"/>
    <mergeCell ref="A134:C134"/>
    <mergeCell ref="A135:C135"/>
    <mergeCell ref="A136:C136"/>
    <mergeCell ref="A138:C138"/>
    <mergeCell ref="A139:C139"/>
    <mergeCell ref="A137:C137"/>
    <mergeCell ref="A111:C111"/>
    <mergeCell ref="A112:C112"/>
    <mergeCell ref="A113:C113"/>
    <mergeCell ref="A156:D156"/>
    <mergeCell ref="A150:C150"/>
    <mergeCell ref="A151:C151"/>
    <mergeCell ref="A152:C152"/>
    <mergeCell ref="A153:C153"/>
    <mergeCell ref="A142:C142"/>
    <mergeCell ref="A143:C143"/>
    <mergeCell ref="A146:C146"/>
    <mergeCell ref="A147:C147"/>
    <mergeCell ref="A148:C148"/>
    <mergeCell ref="A149:C149"/>
    <mergeCell ref="A145:C14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D0E02FAA450F4AB97E6AD73AC4E38A" ma:contentTypeVersion="17" ma:contentTypeDescription="Create a new document." ma:contentTypeScope="" ma:versionID="cba179d83bf94a8faa4152c0b02d6bd6">
  <xsd:schema xmlns:xsd="http://www.w3.org/2001/XMLSchema" xmlns:xs="http://www.w3.org/2001/XMLSchema" xmlns:p="http://schemas.microsoft.com/office/2006/metadata/properties" xmlns:ns3="f9c8e87a-1df1-4a78-94b4-feb50775094c" xmlns:ns4="bc39634f-0dea-49af-ac54-cef8e4dadb9c" targetNamespace="http://schemas.microsoft.com/office/2006/metadata/properties" ma:root="true" ma:fieldsID="928d82ebe88718d3dc5fe66b174c2a64" ns3:_="" ns4:_="">
    <xsd:import namespace="f9c8e87a-1df1-4a78-94b4-feb50775094c"/>
    <xsd:import namespace="bc39634f-0dea-49af-ac54-cef8e4dadb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8e87a-1df1-4a78-94b4-feb507750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9634f-0dea-49af-ac54-cef8e4dadb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c8e87a-1df1-4a78-94b4-feb50775094c" xsi:nil="true"/>
  </documentManagement>
</p:properties>
</file>

<file path=customXml/itemProps1.xml><?xml version="1.0" encoding="utf-8"?>
<ds:datastoreItem xmlns:ds="http://schemas.openxmlformats.org/officeDocument/2006/customXml" ds:itemID="{29CCA0D8-479C-400A-AA95-6C466DFBEF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55EA5-FB84-4C66-946E-9F2841E75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8e87a-1df1-4a78-94b4-feb50775094c"/>
    <ds:schemaRef ds:uri="bc39634f-0dea-49af-ac54-cef8e4dad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8FCE7C-5B5C-41F6-93FB-80B5AF1F86F3}">
  <ds:schemaRefs>
    <ds:schemaRef ds:uri="http://purl.org/dc/dcmitype/"/>
    <ds:schemaRef ds:uri="http://schemas.microsoft.com/office/2006/metadata/properties"/>
    <ds:schemaRef ds:uri="f9c8e87a-1df1-4a78-94b4-feb50775094c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c39634f-0dea-49af-ac54-cef8e4dadb9c"/>
    <ds:schemaRef ds:uri="http://purl.org/dc/terms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2026-03-04T10:39:54Z</cp:lastPrinted>
  <dcterms:created xsi:type="dcterms:W3CDTF">2022-08-12T12:51:27Z</dcterms:created>
  <dcterms:modified xsi:type="dcterms:W3CDTF">2026-03-04T11:31:27Z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0x01010059D0E02FAA450F4AB97E6AD73AC4E38A</vt:lpwstr>
  </property>
</Properties>
</file>